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aaron\Dropbox (HCCI)\CurrentProjects\QE\Current Projects\Alzheimers\FINAL\Website Posting\"/>
    </mc:Choice>
  </mc:AlternateContent>
  <xr:revisionPtr revIDLastSave="0" documentId="13_ncr:1_{949622F5-6ABC-4FF6-A850-07214531A2AD}" xr6:coauthVersionLast="45" xr6:coauthVersionMax="45" xr10:uidLastSave="{00000000-0000-0000-0000-000000000000}"/>
  <bookViews>
    <workbookView xWindow="-108" yWindow="-108" windowWidth="23256" windowHeight="12576" activeTab="1" xr2:uid="{00000000-000D-0000-FFFF-FFFF00000000}"/>
  </bookViews>
  <sheets>
    <sheet name="Note" sheetId="8" r:id="rId1"/>
    <sheet name="Prevalence Summary 1-Year" sheetId="6" r:id="rId2"/>
    <sheet name="Prevalence Summary 3-Year" sheetId="9" r:id="rId3"/>
  </sheets>
  <definedNames>
    <definedName name="ESI_B2_Prev">#REF!</definedName>
    <definedName name="FFS_64_B2_Prev">#REF!</definedName>
    <definedName name="FFS_65_B2_Prev">#REF!</definedName>
    <definedName name="MA_64_B2_Prev">#REF!</definedName>
    <definedName name="MA_65_B2_Prev">#REF!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54" i="9" l="1"/>
  <c r="P54" i="9"/>
  <c r="O54" i="9"/>
  <c r="N54" i="9"/>
  <c r="M54" i="9"/>
  <c r="R54" i="9" s="1"/>
  <c r="I54" i="9"/>
  <c r="H54" i="9"/>
  <c r="G54" i="9"/>
  <c r="L54" i="9" s="1"/>
  <c r="F54" i="9"/>
  <c r="E54" i="9"/>
  <c r="Q40" i="9"/>
  <c r="P40" i="9"/>
  <c r="O40" i="9"/>
  <c r="N40" i="9"/>
  <c r="M40" i="9"/>
  <c r="R40" i="9" s="1"/>
  <c r="I40" i="9"/>
  <c r="H40" i="9"/>
  <c r="G40" i="9"/>
  <c r="F40" i="9"/>
  <c r="E40" i="9"/>
  <c r="Q26" i="9"/>
  <c r="P26" i="9"/>
  <c r="O26" i="9"/>
  <c r="S26" i="9" s="1"/>
  <c r="N26" i="9"/>
  <c r="M26" i="9"/>
  <c r="I26" i="9"/>
  <c r="H26" i="9"/>
  <c r="G26" i="9"/>
  <c r="F26" i="9"/>
  <c r="E26" i="9"/>
  <c r="K26" i="9" s="1"/>
  <c r="Q18" i="9"/>
  <c r="P18" i="9"/>
  <c r="O18" i="9"/>
  <c r="N18" i="9"/>
  <c r="M18" i="9"/>
  <c r="R18" i="9" s="1"/>
  <c r="I18" i="9"/>
  <c r="H18" i="9"/>
  <c r="G18" i="9"/>
  <c r="L18" i="9" s="1"/>
  <c r="F18" i="9"/>
  <c r="E18" i="9"/>
  <c r="Q10" i="9"/>
  <c r="P10" i="9"/>
  <c r="O10" i="9"/>
  <c r="S10" i="9" s="1"/>
  <c r="N10" i="9"/>
  <c r="R10" i="9" s="1"/>
  <c r="T10" i="9" s="1"/>
  <c r="M10" i="9"/>
  <c r="I10" i="9"/>
  <c r="H10" i="9"/>
  <c r="G10" i="9"/>
  <c r="L10" i="9" s="1"/>
  <c r="F10" i="9"/>
  <c r="E10" i="9"/>
  <c r="K10" i="9" s="1"/>
  <c r="Q54" i="6"/>
  <c r="P54" i="6"/>
  <c r="O54" i="6"/>
  <c r="S54" i="6" s="1"/>
  <c r="N54" i="6"/>
  <c r="M54" i="6"/>
  <c r="R54" i="6" s="1"/>
  <c r="T54" i="6" s="1"/>
  <c r="J54" i="6"/>
  <c r="I54" i="6"/>
  <c r="H54" i="6"/>
  <c r="G54" i="6"/>
  <c r="L54" i="6" s="1"/>
  <c r="F54" i="6"/>
  <c r="E54" i="6"/>
  <c r="K54" i="6" s="1"/>
  <c r="L20" i="6"/>
  <c r="K20" i="6"/>
  <c r="J20" i="6"/>
  <c r="L40" i="6"/>
  <c r="K40" i="6"/>
  <c r="T40" i="6" s="1"/>
  <c r="S40" i="6"/>
  <c r="R40" i="6"/>
  <c r="F40" i="6"/>
  <c r="G40" i="6"/>
  <c r="H40" i="6"/>
  <c r="I40" i="6"/>
  <c r="J40" i="6"/>
  <c r="M40" i="6"/>
  <c r="N40" i="6"/>
  <c r="O40" i="6"/>
  <c r="P40" i="6"/>
  <c r="Q40" i="6"/>
  <c r="E40" i="6"/>
  <c r="Q26" i="6"/>
  <c r="P26" i="6"/>
  <c r="O26" i="6"/>
  <c r="S26" i="6" s="1"/>
  <c r="N26" i="6"/>
  <c r="M26" i="6"/>
  <c r="R26" i="6" s="1"/>
  <c r="T26" i="6" s="1"/>
  <c r="J26" i="6"/>
  <c r="U26" i="6" s="1"/>
  <c r="I26" i="6"/>
  <c r="H26" i="6"/>
  <c r="G26" i="6"/>
  <c r="L26" i="6" s="1"/>
  <c r="F26" i="6"/>
  <c r="E26" i="6"/>
  <c r="K26" i="6" s="1"/>
  <c r="Q18" i="6"/>
  <c r="P18" i="6"/>
  <c r="O18" i="6"/>
  <c r="S18" i="6" s="1"/>
  <c r="N18" i="6"/>
  <c r="R18" i="6" s="1"/>
  <c r="T18" i="6" s="1"/>
  <c r="M18" i="6"/>
  <c r="J18" i="6"/>
  <c r="U18" i="6" s="1"/>
  <c r="I18" i="6"/>
  <c r="H18" i="6"/>
  <c r="G18" i="6"/>
  <c r="L18" i="6" s="1"/>
  <c r="F18" i="6"/>
  <c r="E18" i="6"/>
  <c r="K18" i="6" s="1"/>
  <c r="R10" i="6"/>
  <c r="S10" i="6"/>
  <c r="T10" i="6"/>
  <c r="N10" i="6"/>
  <c r="O10" i="6"/>
  <c r="P10" i="6"/>
  <c r="Q10" i="6"/>
  <c r="M10" i="6"/>
  <c r="L10" i="6"/>
  <c r="K10" i="6"/>
  <c r="F10" i="6"/>
  <c r="G10" i="6"/>
  <c r="H10" i="6"/>
  <c r="I10" i="6"/>
  <c r="J10" i="6"/>
  <c r="U10" i="6" s="1"/>
  <c r="E10" i="6"/>
  <c r="K18" i="9" l="1"/>
  <c r="S18" i="9"/>
  <c r="T40" i="9"/>
  <c r="K40" i="9"/>
  <c r="L26" i="9"/>
  <c r="S40" i="9"/>
  <c r="L40" i="9"/>
  <c r="R26" i="9"/>
  <c r="T26" i="9" s="1"/>
  <c r="K54" i="9"/>
  <c r="T54" i="9" s="1"/>
  <c r="S54" i="9"/>
  <c r="T18" i="9"/>
  <c r="R5" i="6"/>
  <c r="S5" i="6"/>
  <c r="T5" i="6"/>
  <c r="R6" i="6"/>
  <c r="S6" i="6"/>
  <c r="T6" i="6"/>
  <c r="R7" i="6"/>
  <c r="T7" i="6" s="1"/>
  <c r="S7" i="6"/>
  <c r="R8" i="6"/>
  <c r="T8" i="6" s="1"/>
  <c r="S8" i="6"/>
  <c r="R9" i="6"/>
  <c r="S9" i="6"/>
  <c r="T9" i="6"/>
  <c r="R12" i="6"/>
  <c r="S12" i="6"/>
  <c r="T12" i="6"/>
  <c r="R13" i="6"/>
  <c r="T13" i="6" s="1"/>
  <c r="S13" i="6"/>
  <c r="R14" i="6"/>
  <c r="S14" i="6"/>
  <c r="T14" i="6"/>
  <c r="R15" i="6"/>
  <c r="T15" i="6" s="1"/>
  <c r="S15" i="6"/>
  <c r="R16" i="6"/>
  <c r="S16" i="6"/>
  <c r="T16" i="6"/>
  <c r="R17" i="6"/>
  <c r="S17" i="6"/>
  <c r="T17" i="6"/>
  <c r="R20" i="6"/>
  <c r="S20" i="6"/>
  <c r="T20" i="6"/>
  <c r="R21" i="6"/>
  <c r="S21" i="6"/>
  <c r="T21" i="6"/>
  <c r="R22" i="6"/>
  <c r="T22" i="6" s="1"/>
  <c r="S22" i="6"/>
  <c r="R23" i="6"/>
  <c r="T23" i="6" s="1"/>
  <c r="S23" i="6"/>
  <c r="R24" i="6"/>
  <c r="S24" i="6"/>
  <c r="T24" i="6"/>
  <c r="R25" i="6"/>
  <c r="S25" i="6"/>
  <c r="T25" i="6"/>
  <c r="R28" i="6"/>
  <c r="S28" i="6"/>
  <c r="T28" i="6"/>
  <c r="R29" i="6"/>
  <c r="S29" i="6"/>
  <c r="T29" i="6"/>
  <c r="R30" i="6"/>
  <c r="T30" i="6" s="1"/>
  <c r="S30" i="6"/>
  <c r="R31" i="6"/>
  <c r="T31" i="6" s="1"/>
  <c r="S31" i="6"/>
  <c r="R32" i="6"/>
  <c r="S32" i="6"/>
  <c r="T32" i="6"/>
  <c r="R33" i="6"/>
  <c r="S33" i="6"/>
  <c r="T33" i="6"/>
  <c r="R34" i="6"/>
  <c r="T34" i="6" s="1"/>
  <c r="S34" i="6"/>
  <c r="R35" i="6"/>
  <c r="T35" i="6" s="1"/>
  <c r="S35" i="6"/>
  <c r="R36" i="6"/>
  <c r="S36" i="6"/>
  <c r="T36" i="6"/>
  <c r="R37" i="6"/>
  <c r="S37" i="6"/>
  <c r="T37" i="6"/>
  <c r="R38" i="6"/>
  <c r="T38" i="6" s="1"/>
  <c r="S38" i="6"/>
  <c r="R39" i="6"/>
  <c r="T39" i="6" s="1"/>
  <c r="S39" i="6"/>
  <c r="R42" i="6"/>
  <c r="T42" i="6" s="1"/>
  <c r="S42" i="6"/>
  <c r="R43" i="6"/>
  <c r="S43" i="6"/>
  <c r="T43" i="6"/>
  <c r="R44" i="6"/>
  <c r="S44" i="6"/>
  <c r="T44" i="6"/>
  <c r="R45" i="6"/>
  <c r="S45" i="6"/>
  <c r="T45" i="6"/>
  <c r="R46" i="6"/>
  <c r="T46" i="6" s="1"/>
  <c r="S46" i="6"/>
  <c r="R47" i="6"/>
  <c r="T47" i="6" s="1"/>
  <c r="S47" i="6"/>
  <c r="R48" i="6"/>
  <c r="S48" i="6"/>
  <c r="T48" i="6"/>
  <c r="R49" i="6"/>
  <c r="S49" i="6"/>
  <c r="T49" i="6"/>
  <c r="R50" i="6"/>
  <c r="T50" i="6" s="1"/>
  <c r="S50" i="6"/>
  <c r="R51" i="6"/>
  <c r="S51" i="6"/>
  <c r="T51" i="6"/>
  <c r="R52" i="6"/>
  <c r="S52" i="6"/>
  <c r="T52" i="6"/>
  <c r="R53" i="6"/>
  <c r="S53" i="6"/>
  <c r="T53" i="6"/>
  <c r="J5" i="6"/>
  <c r="K5" i="6"/>
  <c r="L5" i="6"/>
  <c r="J6" i="6"/>
  <c r="K6" i="6"/>
  <c r="L6" i="6"/>
  <c r="J7" i="6"/>
  <c r="K7" i="6"/>
  <c r="L7" i="6"/>
  <c r="J8" i="6"/>
  <c r="K8" i="6"/>
  <c r="L8" i="6"/>
  <c r="J9" i="6"/>
  <c r="K9" i="6"/>
  <c r="L9" i="6"/>
  <c r="J12" i="6"/>
  <c r="K12" i="6"/>
  <c r="L12" i="6"/>
  <c r="J13" i="6"/>
  <c r="K13" i="6"/>
  <c r="L13" i="6"/>
  <c r="J14" i="6"/>
  <c r="K14" i="6"/>
  <c r="L14" i="6"/>
  <c r="J15" i="6"/>
  <c r="K15" i="6"/>
  <c r="L15" i="6"/>
  <c r="J16" i="6"/>
  <c r="K16" i="6"/>
  <c r="L16" i="6"/>
  <c r="J17" i="6"/>
  <c r="K17" i="6"/>
  <c r="L17" i="6"/>
  <c r="J21" i="6"/>
  <c r="K21" i="6"/>
  <c r="L21" i="6"/>
  <c r="J22" i="6"/>
  <c r="K22" i="6"/>
  <c r="L22" i="6"/>
  <c r="J23" i="6"/>
  <c r="K23" i="6"/>
  <c r="L23" i="6"/>
  <c r="J24" i="6"/>
  <c r="K24" i="6"/>
  <c r="L24" i="6"/>
  <c r="J25" i="6"/>
  <c r="K25" i="6"/>
  <c r="L25" i="6"/>
  <c r="J28" i="6"/>
  <c r="K28" i="6"/>
  <c r="L28" i="6"/>
  <c r="J29" i="6"/>
  <c r="K29" i="6"/>
  <c r="L29" i="6"/>
  <c r="J30" i="6"/>
  <c r="K30" i="6"/>
  <c r="L30" i="6"/>
  <c r="J31" i="6"/>
  <c r="K31" i="6"/>
  <c r="L31" i="6"/>
  <c r="J32" i="6"/>
  <c r="K32" i="6"/>
  <c r="L32" i="6"/>
  <c r="J33" i="6"/>
  <c r="K33" i="6"/>
  <c r="L33" i="6"/>
  <c r="J34" i="6"/>
  <c r="K34" i="6"/>
  <c r="L34" i="6"/>
  <c r="J35" i="6"/>
  <c r="K35" i="6"/>
  <c r="L35" i="6"/>
  <c r="J36" i="6"/>
  <c r="K36" i="6"/>
  <c r="L36" i="6"/>
  <c r="J37" i="6"/>
  <c r="K37" i="6"/>
  <c r="L37" i="6"/>
  <c r="J38" i="6"/>
  <c r="K38" i="6"/>
  <c r="L38" i="6"/>
  <c r="J39" i="6"/>
  <c r="K39" i="6"/>
  <c r="L39" i="6"/>
  <c r="J42" i="6"/>
  <c r="K42" i="6"/>
  <c r="L42" i="6"/>
  <c r="J43" i="6"/>
  <c r="K43" i="6"/>
  <c r="L43" i="6"/>
  <c r="J44" i="6"/>
  <c r="K44" i="6"/>
  <c r="L44" i="6"/>
  <c r="J45" i="6"/>
  <c r="K45" i="6"/>
  <c r="L45" i="6"/>
  <c r="J46" i="6"/>
  <c r="K46" i="6"/>
  <c r="L46" i="6"/>
  <c r="J47" i="6"/>
  <c r="K47" i="6"/>
  <c r="L47" i="6"/>
  <c r="J48" i="6"/>
  <c r="K48" i="6"/>
  <c r="L48" i="6"/>
  <c r="J49" i="6"/>
  <c r="K49" i="6"/>
  <c r="L49" i="6"/>
  <c r="J50" i="6"/>
  <c r="K50" i="6"/>
  <c r="L50" i="6"/>
  <c r="J51" i="6"/>
  <c r="K51" i="6"/>
  <c r="L51" i="6"/>
  <c r="J52" i="6"/>
  <c r="K52" i="6"/>
  <c r="L52" i="6"/>
  <c r="J53" i="6"/>
  <c r="K53" i="6"/>
  <c r="L53" i="6"/>
  <c r="R28" i="9" l="1"/>
  <c r="S28" i="9"/>
  <c r="R29" i="9"/>
  <c r="S29" i="9"/>
  <c r="R30" i="9"/>
  <c r="S30" i="9"/>
  <c r="R31" i="9"/>
  <c r="S31" i="9"/>
  <c r="R32" i="9"/>
  <c r="S32" i="9"/>
  <c r="R33" i="9"/>
  <c r="S33" i="9"/>
  <c r="R34" i="9"/>
  <c r="S34" i="9"/>
  <c r="R35" i="9"/>
  <c r="S35" i="9"/>
  <c r="R36" i="9"/>
  <c r="S36" i="9"/>
  <c r="R37" i="9"/>
  <c r="S37" i="9"/>
  <c r="R38" i="9"/>
  <c r="S38" i="9"/>
  <c r="R39" i="9"/>
  <c r="S39" i="9"/>
  <c r="R42" i="9"/>
  <c r="S42" i="9"/>
  <c r="R43" i="9"/>
  <c r="S43" i="9"/>
  <c r="R44" i="9"/>
  <c r="S44" i="9"/>
  <c r="R45" i="9"/>
  <c r="S45" i="9"/>
  <c r="R46" i="9"/>
  <c r="S46" i="9"/>
  <c r="R47" i="9"/>
  <c r="S47" i="9"/>
  <c r="R48" i="9"/>
  <c r="S48" i="9"/>
  <c r="R49" i="9"/>
  <c r="S49" i="9"/>
  <c r="R50" i="9"/>
  <c r="S50" i="9"/>
  <c r="R51" i="9"/>
  <c r="S51" i="9"/>
  <c r="R52" i="9"/>
  <c r="S52" i="9"/>
  <c r="R53" i="9"/>
  <c r="S53" i="9"/>
  <c r="J28" i="9"/>
  <c r="K28" i="9"/>
  <c r="L28" i="9"/>
  <c r="J29" i="9"/>
  <c r="K29" i="9"/>
  <c r="T29" i="9" s="1"/>
  <c r="L29" i="9"/>
  <c r="J30" i="9"/>
  <c r="K30" i="9"/>
  <c r="T30" i="9" s="1"/>
  <c r="L30" i="9"/>
  <c r="J31" i="9"/>
  <c r="K31" i="9"/>
  <c r="L31" i="9"/>
  <c r="J32" i="9"/>
  <c r="K32" i="9"/>
  <c r="T32" i="9" s="1"/>
  <c r="L32" i="9"/>
  <c r="J33" i="9"/>
  <c r="K33" i="9"/>
  <c r="T33" i="9" s="1"/>
  <c r="L33" i="9"/>
  <c r="J34" i="9"/>
  <c r="K34" i="9"/>
  <c r="L34" i="9"/>
  <c r="J35" i="9"/>
  <c r="K35" i="9"/>
  <c r="L35" i="9"/>
  <c r="J36" i="9"/>
  <c r="K36" i="9"/>
  <c r="L36" i="9"/>
  <c r="J37" i="9"/>
  <c r="K37" i="9"/>
  <c r="L37" i="9"/>
  <c r="J38" i="9"/>
  <c r="K38" i="9"/>
  <c r="L38" i="9"/>
  <c r="J39" i="9"/>
  <c r="K39" i="9"/>
  <c r="L39" i="9"/>
  <c r="J42" i="9"/>
  <c r="K42" i="9"/>
  <c r="L42" i="9"/>
  <c r="J43" i="9"/>
  <c r="K43" i="9"/>
  <c r="L43" i="9"/>
  <c r="J44" i="9"/>
  <c r="K44" i="9"/>
  <c r="L44" i="9"/>
  <c r="J45" i="9"/>
  <c r="K45" i="9"/>
  <c r="T45" i="9" s="1"/>
  <c r="L45" i="9"/>
  <c r="J46" i="9"/>
  <c r="K46" i="9"/>
  <c r="L46" i="9"/>
  <c r="J47" i="9"/>
  <c r="K47" i="9"/>
  <c r="L47" i="9"/>
  <c r="J48" i="9"/>
  <c r="K48" i="9"/>
  <c r="T48" i="9" s="1"/>
  <c r="L48" i="9"/>
  <c r="J49" i="9"/>
  <c r="K49" i="9"/>
  <c r="L49" i="9"/>
  <c r="J50" i="9"/>
  <c r="K50" i="9"/>
  <c r="L50" i="9"/>
  <c r="J51" i="9"/>
  <c r="K51" i="9"/>
  <c r="L51" i="9"/>
  <c r="J52" i="9"/>
  <c r="K52" i="9"/>
  <c r="L52" i="9"/>
  <c r="J53" i="9"/>
  <c r="K53" i="9"/>
  <c r="L53" i="9"/>
  <c r="S5" i="9"/>
  <c r="S6" i="9"/>
  <c r="S7" i="9"/>
  <c r="S8" i="9"/>
  <c r="S9" i="9"/>
  <c r="S12" i="9"/>
  <c r="S13" i="9"/>
  <c r="S14" i="9"/>
  <c r="S15" i="9"/>
  <c r="S16" i="9"/>
  <c r="S17" i="9"/>
  <c r="S20" i="9"/>
  <c r="S21" i="9"/>
  <c r="S22" i="9"/>
  <c r="S23" i="9"/>
  <c r="S24" i="9"/>
  <c r="S25" i="9"/>
  <c r="S4" i="9"/>
  <c r="R5" i="9"/>
  <c r="T5" i="9" s="1"/>
  <c r="R6" i="9"/>
  <c r="R7" i="9"/>
  <c r="R8" i="9"/>
  <c r="R9" i="9"/>
  <c r="R12" i="9"/>
  <c r="T12" i="9" s="1"/>
  <c r="R13" i="9"/>
  <c r="R14" i="9"/>
  <c r="R15" i="9"/>
  <c r="R16" i="9"/>
  <c r="R17" i="9"/>
  <c r="R20" i="9"/>
  <c r="R21" i="9"/>
  <c r="R22" i="9"/>
  <c r="T22" i="9" s="1"/>
  <c r="R23" i="9"/>
  <c r="T23" i="9" s="1"/>
  <c r="R24" i="9"/>
  <c r="T24" i="9" s="1"/>
  <c r="R25" i="9"/>
  <c r="T25" i="9" s="1"/>
  <c r="R4" i="9"/>
  <c r="L5" i="9"/>
  <c r="L6" i="9"/>
  <c r="L7" i="9"/>
  <c r="L8" i="9"/>
  <c r="L9" i="9"/>
  <c r="L12" i="9"/>
  <c r="L13" i="9"/>
  <c r="L14" i="9"/>
  <c r="L15" i="9"/>
  <c r="L16" i="9"/>
  <c r="L17" i="9"/>
  <c r="L20" i="9"/>
  <c r="L21" i="9"/>
  <c r="L22" i="9"/>
  <c r="L23" i="9"/>
  <c r="L24" i="9"/>
  <c r="L25" i="9"/>
  <c r="L4" i="9"/>
  <c r="K5" i="9"/>
  <c r="K6" i="9"/>
  <c r="T6" i="9" s="1"/>
  <c r="K7" i="9"/>
  <c r="T7" i="9" s="1"/>
  <c r="K8" i="9"/>
  <c r="T8" i="9" s="1"/>
  <c r="K9" i="9"/>
  <c r="T9" i="9" s="1"/>
  <c r="K12" i="9"/>
  <c r="K13" i="9"/>
  <c r="K14" i="9"/>
  <c r="K15" i="9"/>
  <c r="K16" i="9"/>
  <c r="T16" i="9" s="1"/>
  <c r="K17" i="9"/>
  <c r="K20" i="9"/>
  <c r="T20" i="9" s="1"/>
  <c r="K21" i="9"/>
  <c r="T21" i="9" s="1"/>
  <c r="K22" i="9"/>
  <c r="K23" i="9"/>
  <c r="K24" i="9"/>
  <c r="K25" i="9"/>
  <c r="K4" i="9"/>
  <c r="T4" i="9" s="1"/>
  <c r="J5" i="9"/>
  <c r="J6" i="9"/>
  <c r="J7" i="9"/>
  <c r="J8" i="9"/>
  <c r="J9" i="9"/>
  <c r="J12" i="9"/>
  <c r="J13" i="9"/>
  <c r="J14" i="9"/>
  <c r="J15" i="9"/>
  <c r="J16" i="9"/>
  <c r="J17" i="9"/>
  <c r="J20" i="9"/>
  <c r="J21" i="9"/>
  <c r="J22" i="9"/>
  <c r="J23" i="9"/>
  <c r="J24" i="9"/>
  <c r="J25" i="9"/>
  <c r="J4" i="9"/>
  <c r="S4" i="6"/>
  <c r="R4" i="6"/>
  <c r="T4" i="6" s="1"/>
  <c r="J4" i="6"/>
  <c r="L4" i="6"/>
  <c r="K4" i="6"/>
  <c r="J18" i="9" l="1"/>
  <c r="U18" i="9" s="1"/>
  <c r="T14" i="9"/>
  <c r="T15" i="9"/>
  <c r="T17" i="9"/>
  <c r="T13" i="9"/>
  <c r="T38" i="9"/>
  <c r="T37" i="9"/>
  <c r="J40" i="9"/>
  <c r="T46" i="9"/>
  <c r="T53" i="9"/>
  <c r="T49" i="9"/>
  <c r="T42" i="9"/>
  <c r="J54" i="9"/>
  <c r="T52" i="9"/>
  <c r="J26" i="9"/>
  <c r="U26" i="9" s="1"/>
  <c r="J10" i="9"/>
  <c r="U10" i="9" s="1"/>
  <c r="T51" i="9"/>
  <c r="T39" i="9"/>
  <c r="T36" i="9"/>
  <c r="T50" i="9"/>
  <c r="T47" i="9"/>
  <c r="T44" i="9"/>
  <c r="T35" i="9"/>
  <c r="T43" i="9"/>
  <c r="T34" i="9"/>
  <c r="T31" i="9"/>
  <c r="T28" i="9"/>
</calcChain>
</file>

<file path=xl/sharedStrings.xml><?xml version="1.0" encoding="utf-8"?>
<sst xmlns="http://schemas.openxmlformats.org/spreadsheetml/2006/main" count="424" uniqueCount="80">
  <si>
    <t>Payer</t>
  </si>
  <si>
    <t>Gender Description</t>
  </si>
  <si>
    <t>Numerator (Months) 2016</t>
  </si>
  <si>
    <t>Denominator (Months) 2017</t>
  </si>
  <si>
    <t>Numerator (Months) 2017</t>
  </si>
  <si>
    <t>Denominator (Months) 2016</t>
  </si>
  <si>
    <t>Age Groups</t>
  </si>
  <si>
    <t>Dual Flag</t>
  </si>
  <si>
    <t>Distinct People with Alzheimers 2016</t>
  </si>
  <si>
    <t>Distinct People with Alzheimers 2017</t>
  </si>
  <si>
    <t>Change in Prevalence '16-'17</t>
  </si>
  <si>
    <t>Description</t>
  </si>
  <si>
    <t>Data Description</t>
  </si>
  <si>
    <t>Measure Name</t>
  </si>
  <si>
    <t>Values</t>
  </si>
  <si>
    <t>Insurance Status of the individuals</t>
  </si>
  <si>
    <t>Gender as noted by the patient identifier</t>
  </si>
  <si>
    <t>Male or Female</t>
  </si>
  <si>
    <t>ESI (insured through employer), FFS (Medicare Fee-for-Service), or  MA (Medicare Advantage)</t>
  </si>
  <si>
    <t>Age of beneficiary at the end of the calendar year</t>
  </si>
  <si>
    <t>Categorical age groupings</t>
  </si>
  <si>
    <t>For Medicare Fee-for-Service beneficiaries, whether or not the beneficiary is considered dual eligible (dual eligibility determined by at least 1 month of state buy-in within the calendar year)</t>
  </si>
  <si>
    <t>Total member months of all individuals in 2016 within the category of interest</t>
  </si>
  <si>
    <t>Total member months of all individuals in 2017 within the category of interest</t>
  </si>
  <si>
    <t>Total member months for individuals flagged with Alzheimer's in 2016 within the category of interest</t>
  </si>
  <si>
    <t>Total member months for individuals flagged with Alzheimer's in 2017 within the category of interest</t>
  </si>
  <si>
    <t>Total number of people flagged with Alzheimer's in 2016 within the category of interest</t>
  </si>
  <si>
    <t>Total number of people flagged with Alzheimer's in 2017 within the category of interest</t>
  </si>
  <si>
    <t>Numerator (Months) 2016 Divided by Denominator (Months) 2016</t>
  </si>
  <si>
    <t>Numeric value</t>
  </si>
  <si>
    <t>Numeric value (Percentage)</t>
  </si>
  <si>
    <t>Numerator (Months) 2017 Divided by Denominator (Months) 2017</t>
  </si>
  <si>
    <t>Prevalence 2017 - Prevalence 2016</t>
  </si>
  <si>
    <t>Numeric value (Change in Percent with Alzheimer's)</t>
  </si>
  <si>
    <t>Distinct People with Alzheimers 2016 Population Weighted</t>
  </si>
  <si>
    <t>Population Weighting 2016</t>
  </si>
  <si>
    <t>Full ESI (or MA) population divided by number of people in our sample, stratified by year, gender, and age group</t>
  </si>
  <si>
    <t>Employer-Sponsored Insurance Under 65</t>
  </si>
  <si>
    <t>35-44</t>
  </si>
  <si>
    <t>45-54</t>
  </si>
  <si>
    <t>55-64</t>
  </si>
  <si>
    <t>N/A</t>
  </si>
  <si>
    <t>Distinct Alzheimers Diagnoses 2016</t>
  </si>
  <si>
    <t>Denominator (People) 2016</t>
  </si>
  <si>
    <t>Prevalence (Months) 2016</t>
  </si>
  <si>
    <t>Prevalence (People) 2016</t>
  </si>
  <si>
    <t>Distinct Alzheimers Diagnoses 2017</t>
  </si>
  <si>
    <t>Denominator (People) 2017</t>
  </si>
  <si>
    <t>Prevalence (Months) 2017</t>
  </si>
  <si>
    <t>Prevalence (People) 2017</t>
  </si>
  <si>
    <t>MA Under 65</t>
  </si>
  <si>
    <t>Change in Month Prevalence '16-'17</t>
  </si>
  <si>
    <t>MA 65 and Over</t>
  </si>
  <si>
    <t>65-74</t>
  </si>
  <si>
    <t>75-84</t>
  </si>
  <si>
    <t>85 and over</t>
  </si>
  <si>
    <t>FFS UNDER 65</t>
  </si>
  <si>
    <t>FFS 65 and Over</t>
  </si>
  <si>
    <t>Methods Note</t>
  </si>
  <si>
    <t>For commercially insured and Medicare Advantage population</t>
  </si>
  <si>
    <t>0 (not dual eligible), 1 (dual eligible), N/A (not applicable to population)</t>
  </si>
  <si>
    <t>Population inclusion criteria</t>
  </si>
  <si>
    <r>
      <t xml:space="preserve">     </t>
    </r>
    <r>
      <rPr>
        <sz val="11"/>
        <color theme="1"/>
        <rFont val="Calibri"/>
        <family val="2"/>
        <scheme val="minor"/>
      </rPr>
      <t>Valid date of birth and gender</t>
    </r>
  </si>
  <si>
    <t>Population weighting multipliers to generalize the sample to the greater population (used American Census Bureau 2016 data for the commercially insured population and the member beneficiary summary file for the Medicare Advantage population)</t>
  </si>
  <si>
    <r>
      <t xml:space="preserve">     </t>
    </r>
    <r>
      <rPr>
        <sz val="11"/>
        <color theme="1"/>
        <rFont val="Calibri"/>
        <family val="2"/>
        <scheme val="minor"/>
      </rPr>
      <t>At least one of the ICD-10 codes related to Alzheimer's Disease Related Dementia  (for 3 year lookback used crosswalked ICD-9 codes and presence of 1 of any of those codes for the year of interest and 2 years before (CCW methods))</t>
    </r>
  </si>
  <si>
    <t>Total</t>
  </si>
  <si>
    <r>
      <t xml:space="preserve">     </t>
    </r>
    <r>
      <rPr>
        <sz val="11"/>
        <color theme="1"/>
        <rFont val="Calibri"/>
        <family val="2"/>
        <scheme val="minor"/>
      </rPr>
      <t>At least one month of membership</t>
    </r>
  </si>
  <si>
    <t>Denominator - Total HCCI population (and months) for our Medicare Advantage and commercially insured data</t>
  </si>
  <si>
    <t>Male</t>
  </si>
  <si>
    <t>Female</t>
  </si>
  <si>
    <t>Total number of individuals in 2016 within the category of interest</t>
  </si>
  <si>
    <t>Total number of unique diagnoses for Alzheimer's Disease Related Dementia within the category of interest</t>
  </si>
  <si>
    <t>Total number of people flagged with Alzheimer's in 2016 within the category of interest multiplied by the population weight</t>
  </si>
  <si>
    <t>Numerator (People) 2016 Divided by Denominator (People) 2016</t>
  </si>
  <si>
    <t>Total number of individuals in 2017 within the category of interest</t>
  </si>
  <si>
    <t>Numerator (People) 2017 Divided by Denominator (People) 2017</t>
  </si>
  <si>
    <t>For Fee-for-Service Population</t>
  </si>
  <si>
    <t xml:space="preserve">    Valid date of birth and gender</t>
  </si>
  <si>
    <t xml:space="preserve">     Part A months equal to part B months</t>
  </si>
  <si>
    <t>FINALIZED NUMBERS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</si>
</sst>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0"/>
      <color theme="1"/>
      <name val="Arial"/>
      <family val="2"/>
    </font>
    <font>
      <sz val="11"/>
      <color theme="1"/>
      <name val="Calibri"/>
      <family val="2"/>
      <scheme val="minor"/>
    </font>
  </fonts>
  <fills count="3">
    <fill>
      <patternFill patternType="none"/>
    </fill>
    <fill>
      <patternFill patternType="gray125"/>
    </fill>
    <fill>
      <patternFill patternType="solid">
        <fgColor rgb="FFD1D8E1"/>
        <bgColor indexed="64"/>
      </patternFill>
    </fill>
  </fills>
  <borders count="1">
    <border>
      <left/>
      <right/>
      <top/>
      <bottom/>
      <diagonal/>
    </border>
  </borders>
  <cellStyleXfs count="3">
    <xf numFmtId="0" fontId="0" fillId="0" borderId="0"/>
    <xf numFmtId="0" fontId="2" fillId="0" borderId="0"/>
    <xf numFmtId="9" fontId="3" fillId="0" borderId="0" applyFont="0" applyFill="0" applyBorder="0" applyAlignment="0" applyProtection="0"/>
  </cellStyleXfs>
  <cellXfs count="28">
    <xf numFmtId="0" fontId="0" fillId="0" borderId="0" xfId="0"/>
    <xf numFmtId="10" fontId="0" fillId="0" borderId="0" xfId="0" applyNumberFormat="1"/>
    <xf numFmtId="0" fontId="0" fillId="0" borderId="0" xfId="0" applyAlignment="1">
      <alignment wrapText="1"/>
    </xf>
    <xf numFmtId="3" fontId="0" fillId="0" borderId="0" xfId="0" applyNumberFormat="1"/>
    <xf numFmtId="0" fontId="1" fillId="0" borderId="0" xfId="0" applyFont="1" applyAlignment="1">
      <alignment wrapText="1"/>
    </xf>
    <xf numFmtId="0" fontId="1" fillId="0" borderId="0" xfId="0" applyFont="1"/>
    <xf numFmtId="0" fontId="0" fillId="0" borderId="0" xfId="0" applyFont="1" applyAlignment="1">
      <alignment wrapText="1"/>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0" fontId="0" fillId="0" borderId="0" xfId="2" applyNumberFormat="1" applyFont="1"/>
    <xf numFmtId="0" fontId="0" fillId="0" borderId="0" xfId="0"/>
    <xf numFmtId="0" fontId="0" fillId="0" borderId="0" xfId="0"/>
    <xf numFmtId="0" fontId="0" fillId="0" borderId="0" xfId="0"/>
    <xf numFmtId="0" fontId="0" fillId="0" borderId="0" xfId="0"/>
    <xf numFmtId="0" fontId="0" fillId="0" borderId="0" xfId="0"/>
    <xf numFmtId="1" fontId="0" fillId="0" borderId="0" xfId="0" applyNumberFormat="1"/>
    <xf numFmtId="0" fontId="0" fillId="0" borderId="0" xfId="0" applyFont="1"/>
    <xf numFmtId="3" fontId="1" fillId="0" borderId="0" xfId="0" applyNumberFormat="1" applyFont="1" applyAlignment="1">
      <alignment wrapText="1"/>
    </xf>
    <xf numFmtId="0" fontId="0" fillId="2" borderId="0" xfId="0" applyFill="1" applyAlignment="1">
      <alignment wrapText="1"/>
    </xf>
    <xf numFmtId="0" fontId="0" fillId="2" borderId="0" xfId="0" applyFill="1"/>
    <xf numFmtId="3" fontId="0" fillId="2" borderId="0" xfId="0" applyNumberFormat="1" applyFill="1"/>
    <xf numFmtId="10" fontId="0" fillId="2" borderId="0" xfId="2" applyNumberFormat="1" applyFont="1" applyFill="1"/>
    <xf numFmtId="10" fontId="0" fillId="2" borderId="0" xfId="0" applyNumberFormat="1" applyFill="1"/>
  </cellXfs>
  <cellStyles count="3">
    <cellStyle name="Normal" xfId="0" builtinId="0"/>
    <cellStyle name="Normal 2" xfId="1" xr:uid="{A301E3B9-6501-4BC6-92E7-C79EA89009F9}"/>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51016-4712-415D-9FC9-D64D856BB010}">
  <dimension ref="A1:F41"/>
  <sheetViews>
    <sheetView workbookViewId="0">
      <selection activeCell="A7" sqref="A7"/>
    </sheetView>
  </sheetViews>
  <sheetFormatPr defaultRowHeight="14.4" x14ac:dyDescent="0.3"/>
  <cols>
    <col min="1" max="1" width="16.5546875" customWidth="1"/>
    <col min="2" max="2" width="45.6640625" bestFit="1" customWidth="1"/>
    <col min="3" max="3" width="86.109375" bestFit="1" customWidth="1"/>
  </cols>
  <sheetData>
    <row r="1" spans="1:1" x14ac:dyDescent="0.3">
      <c r="A1" s="19" t="s">
        <v>79</v>
      </c>
    </row>
    <row r="3" spans="1:1" s="19" customFormat="1" x14ac:dyDescent="0.3">
      <c r="A3" s="5" t="s">
        <v>58</v>
      </c>
    </row>
    <row r="4" spans="1:1" s="19" customFormat="1" x14ac:dyDescent="0.3">
      <c r="A4" s="21" t="s">
        <v>59</v>
      </c>
    </row>
    <row r="5" spans="1:1" s="19" customFormat="1" x14ac:dyDescent="0.3">
      <c r="A5" s="21" t="s">
        <v>61</v>
      </c>
    </row>
    <row r="6" spans="1:1" s="19" customFormat="1" x14ac:dyDescent="0.3">
      <c r="A6" s="5" t="s">
        <v>62</v>
      </c>
    </row>
    <row r="7" spans="1:1" s="19" customFormat="1" x14ac:dyDescent="0.3">
      <c r="A7" s="5" t="s">
        <v>64</v>
      </c>
    </row>
    <row r="8" spans="1:1" s="19" customFormat="1" x14ac:dyDescent="0.3">
      <c r="A8" s="5" t="s">
        <v>66</v>
      </c>
    </row>
    <row r="9" spans="1:1" s="19" customFormat="1" x14ac:dyDescent="0.3">
      <c r="A9" s="21" t="s">
        <v>67</v>
      </c>
    </row>
    <row r="10" spans="1:1" s="19" customFormat="1" x14ac:dyDescent="0.3">
      <c r="A10" s="21"/>
    </row>
    <row r="11" spans="1:1" s="19" customFormat="1" x14ac:dyDescent="0.3">
      <c r="A11" s="21" t="s">
        <v>76</v>
      </c>
    </row>
    <row r="12" spans="1:1" s="19" customFormat="1" x14ac:dyDescent="0.3">
      <c r="A12" s="21" t="s">
        <v>61</v>
      </c>
    </row>
    <row r="13" spans="1:1" s="19" customFormat="1" x14ac:dyDescent="0.3">
      <c r="A13" s="21" t="s">
        <v>77</v>
      </c>
    </row>
    <row r="14" spans="1:1" s="19" customFormat="1" x14ac:dyDescent="0.3">
      <c r="A14" s="5" t="s">
        <v>64</v>
      </c>
    </row>
    <row r="15" spans="1:1" s="19" customFormat="1" x14ac:dyDescent="0.3">
      <c r="A15" s="5" t="s">
        <v>66</v>
      </c>
    </row>
    <row r="16" spans="1:1" s="19" customFormat="1" x14ac:dyDescent="0.3">
      <c r="A16" s="21" t="s">
        <v>78</v>
      </c>
    </row>
    <row r="17" spans="1:6" s="19" customFormat="1" x14ac:dyDescent="0.3">
      <c r="A17" s="21" t="s">
        <v>67</v>
      </c>
    </row>
    <row r="19" spans="1:6" x14ac:dyDescent="0.3">
      <c r="A19" s="4" t="s">
        <v>12</v>
      </c>
      <c r="B19" s="2"/>
      <c r="C19" s="2"/>
    </row>
    <row r="20" spans="1:6" x14ac:dyDescent="0.3">
      <c r="A20" s="4" t="s">
        <v>13</v>
      </c>
      <c r="B20" s="4" t="s">
        <v>11</v>
      </c>
      <c r="C20" s="4" t="s">
        <v>14</v>
      </c>
    </row>
    <row r="21" spans="1:6" x14ac:dyDescent="0.3">
      <c r="A21" s="4" t="s">
        <v>0</v>
      </c>
      <c r="B21" s="2" t="s">
        <v>15</v>
      </c>
      <c r="C21" s="2" t="s">
        <v>18</v>
      </c>
      <c r="F21" s="4"/>
    </row>
    <row r="22" spans="1:6" ht="28.8" x14ac:dyDescent="0.3">
      <c r="A22" s="4" t="s">
        <v>1</v>
      </c>
      <c r="B22" s="2" t="s">
        <v>16</v>
      </c>
      <c r="C22" s="2" t="s">
        <v>17</v>
      </c>
      <c r="F22" s="4"/>
    </row>
    <row r="23" spans="1:6" x14ac:dyDescent="0.3">
      <c r="A23" s="4" t="s">
        <v>6</v>
      </c>
      <c r="B23" s="2" t="s">
        <v>19</v>
      </c>
      <c r="C23" s="2" t="s">
        <v>20</v>
      </c>
      <c r="F23" s="4"/>
    </row>
    <row r="24" spans="1:6" ht="57.6" x14ac:dyDescent="0.3">
      <c r="A24" s="4" t="s">
        <v>7</v>
      </c>
      <c r="B24" s="2" t="s">
        <v>21</v>
      </c>
      <c r="C24" s="2" t="s">
        <v>60</v>
      </c>
      <c r="F24" s="4"/>
    </row>
    <row r="25" spans="1:6" ht="28.8" x14ac:dyDescent="0.3">
      <c r="A25" s="4" t="s">
        <v>2</v>
      </c>
      <c r="B25" s="2" t="s">
        <v>24</v>
      </c>
      <c r="C25" s="2" t="s">
        <v>29</v>
      </c>
      <c r="F25" s="4"/>
    </row>
    <row r="26" spans="1:6" ht="28.8" x14ac:dyDescent="0.3">
      <c r="A26" s="4" t="s">
        <v>5</v>
      </c>
      <c r="B26" s="2" t="s">
        <v>22</v>
      </c>
      <c r="C26" s="2" t="s">
        <v>29</v>
      </c>
      <c r="F26" s="4"/>
    </row>
    <row r="27" spans="1:6" ht="43.2" x14ac:dyDescent="0.3">
      <c r="A27" s="4" t="s">
        <v>8</v>
      </c>
      <c r="B27" s="2" t="s">
        <v>26</v>
      </c>
      <c r="C27" s="2" t="s">
        <v>29</v>
      </c>
      <c r="F27" s="4"/>
    </row>
    <row r="28" spans="1:6" s="19" customFormat="1" ht="28.8" x14ac:dyDescent="0.3">
      <c r="A28" s="4" t="s">
        <v>43</v>
      </c>
      <c r="B28" s="2" t="s">
        <v>70</v>
      </c>
      <c r="C28" s="2" t="s">
        <v>29</v>
      </c>
      <c r="F28" s="4"/>
    </row>
    <row r="29" spans="1:6" s="19" customFormat="1" ht="43.2" x14ac:dyDescent="0.3">
      <c r="A29" s="4" t="s">
        <v>42</v>
      </c>
      <c r="B29" s="2" t="s">
        <v>71</v>
      </c>
      <c r="C29" s="2" t="s">
        <v>29</v>
      </c>
      <c r="F29" s="4"/>
    </row>
    <row r="30" spans="1:6" s="19" customFormat="1" ht="57.6" x14ac:dyDescent="0.3">
      <c r="A30" s="4" t="s">
        <v>34</v>
      </c>
      <c r="B30" s="2" t="s">
        <v>72</v>
      </c>
      <c r="C30" s="2" t="s">
        <v>29</v>
      </c>
      <c r="F30" s="22"/>
    </row>
    <row r="31" spans="1:6" ht="28.8" x14ac:dyDescent="0.3">
      <c r="A31" s="4" t="s">
        <v>44</v>
      </c>
      <c r="B31" s="6" t="s">
        <v>28</v>
      </c>
      <c r="C31" s="2" t="s">
        <v>30</v>
      </c>
      <c r="F31" s="4"/>
    </row>
    <row r="32" spans="1:6" s="19" customFormat="1" ht="28.8" x14ac:dyDescent="0.3">
      <c r="A32" s="4" t="s">
        <v>45</v>
      </c>
      <c r="B32" s="6" t="s">
        <v>73</v>
      </c>
      <c r="C32" s="2" t="s">
        <v>30</v>
      </c>
      <c r="F32" s="4"/>
    </row>
    <row r="33" spans="1:6" ht="28.8" x14ac:dyDescent="0.3">
      <c r="A33" s="4" t="s">
        <v>4</v>
      </c>
      <c r="B33" s="2" t="s">
        <v>25</v>
      </c>
      <c r="C33" s="2" t="s">
        <v>29</v>
      </c>
      <c r="F33" s="4"/>
    </row>
    <row r="34" spans="1:6" ht="28.8" x14ac:dyDescent="0.3">
      <c r="A34" s="4" t="s">
        <v>3</v>
      </c>
      <c r="B34" s="2" t="s">
        <v>23</v>
      </c>
      <c r="C34" s="2" t="s">
        <v>29</v>
      </c>
      <c r="F34" s="4"/>
    </row>
    <row r="35" spans="1:6" ht="43.2" x14ac:dyDescent="0.3">
      <c r="A35" s="4" t="s">
        <v>9</v>
      </c>
      <c r="B35" s="2" t="s">
        <v>27</v>
      </c>
      <c r="C35" s="2" t="s">
        <v>29</v>
      </c>
      <c r="F35" s="4"/>
    </row>
    <row r="36" spans="1:6" s="19" customFormat="1" ht="28.8" x14ac:dyDescent="0.3">
      <c r="A36" s="4" t="s">
        <v>47</v>
      </c>
      <c r="B36" s="2" t="s">
        <v>74</v>
      </c>
      <c r="C36" s="2" t="s">
        <v>29</v>
      </c>
      <c r="F36" s="4"/>
    </row>
    <row r="37" spans="1:6" s="19" customFormat="1" ht="43.2" x14ac:dyDescent="0.3">
      <c r="A37" s="4" t="s">
        <v>46</v>
      </c>
      <c r="B37" s="2" t="s">
        <v>71</v>
      </c>
      <c r="C37" s="2" t="s">
        <v>29</v>
      </c>
      <c r="F37" s="4"/>
    </row>
    <row r="38" spans="1:6" ht="28.8" x14ac:dyDescent="0.3">
      <c r="A38" s="4" t="s">
        <v>44</v>
      </c>
      <c r="B38" s="6" t="s">
        <v>31</v>
      </c>
      <c r="C38" s="2" t="s">
        <v>30</v>
      </c>
      <c r="F38" s="4"/>
    </row>
    <row r="39" spans="1:6" s="19" customFormat="1" ht="28.8" x14ac:dyDescent="0.3">
      <c r="A39" s="4" t="s">
        <v>45</v>
      </c>
      <c r="B39" s="6" t="s">
        <v>75</v>
      </c>
      <c r="C39" s="2" t="s">
        <v>30</v>
      </c>
      <c r="F39" s="4"/>
    </row>
    <row r="40" spans="1:6" ht="28.8" x14ac:dyDescent="0.3">
      <c r="A40" s="4" t="s">
        <v>10</v>
      </c>
      <c r="B40" s="2" t="s">
        <v>32</v>
      </c>
      <c r="C40" s="2" t="s">
        <v>33</v>
      </c>
      <c r="F40" s="4"/>
    </row>
    <row r="41" spans="1:6" ht="43.2" x14ac:dyDescent="0.3">
      <c r="A41" s="4" t="s">
        <v>35</v>
      </c>
      <c r="B41" s="2" t="s">
        <v>36</v>
      </c>
      <c r="C41" s="2" t="s">
        <v>63</v>
      </c>
      <c r="F41" s="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042BB-B51C-4E0C-8545-B0ADE47A97E6}">
  <dimension ref="A1:U93"/>
  <sheetViews>
    <sheetView tabSelected="1" workbookViewId="0"/>
  </sheetViews>
  <sheetFormatPr defaultRowHeight="14.4" x14ac:dyDescent="0.3"/>
  <cols>
    <col min="1" max="1" width="19.88671875" customWidth="1"/>
    <col min="2" max="3" width="11.109375" bestFit="1" customWidth="1"/>
    <col min="4" max="4" width="5" bestFit="1" customWidth="1"/>
    <col min="5" max="6" width="13.88671875" style="3" hidden="1" customWidth="1"/>
    <col min="7" max="7" width="19.109375" style="3" bestFit="1" customWidth="1"/>
    <col min="8" max="8" width="13.33203125" style="3" hidden="1" customWidth="1"/>
    <col min="9" max="9" width="18.44140625" style="3" bestFit="1" customWidth="1"/>
    <col min="10" max="10" width="29.33203125" style="3" customWidth="1"/>
    <col min="11" max="11" width="13.88671875" bestFit="1" customWidth="1"/>
    <col min="12" max="12" width="13.88671875" style="13" customWidth="1"/>
    <col min="13" max="14" width="13.88671875" style="3" hidden="1" customWidth="1"/>
    <col min="15" max="15" width="19.109375" style="3" bestFit="1" customWidth="1"/>
    <col min="16" max="16" width="19.109375" style="3" hidden="1" customWidth="1"/>
    <col min="17" max="17" width="19.109375" style="3" customWidth="1"/>
    <col min="18" max="18" width="13.88671875" bestFit="1" customWidth="1"/>
    <col min="19" max="19" width="13.33203125" style="16" bestFit="1" customWidth="1"/>
    <col min="20" max="20" width="17.44140625" bestFit="1" customWidth="1"/>
    <col min="21" max="21" width="17.44140625" customWidth="1"/>
  </cols>
  <sheetData>
    <row r="1" spans="1:21" x14ac:dyDescent="0.3">
      <c r="A1" s="19" t="s">
        <v>79</v>
      </c>
    </row>
    <row r="3" spans="1:21" s="2" customFormat="1" ht="33" customHeight="1" x14ac:dyDescent="0.3">
      <c r="A3" s="4" t="s">
        <v>0</v>
      </c>
      <c r="B3" s="4" t="s">
        <v>1</v>
      </c>
      <c r="C3" s="4" t="s">
        <v>6</v>
      </c>
      <c r="D3" s="4" t="s">
        <v>7</v>
      </c>
      <c r="E3" s="4" t="s">
        <v>2</v>
      </c>
      <c r="F3" s="4" t="s">
        <v>5</v>
      </c>
      <c r="G3" s="4" t="s">
        <v>8</v>
      </c>
      <c r="H3" s="4" t="s">
        <v>43</v>
      </c>
      <c r="I3" s="4" t="s">
        <v>42</v>
      </c>
      <c r="J3" s="22" t="s">
        <v>34</v>
      </c>
      <c r="K3" s="4" t="s">
        <v>44</v>
      </c>
      <c r="L3" s="4" t="s">
        <v>45</v>
      </c>
      <c r="M3" s="4" t="s">
        <v>4</v>
      </c>
      <c r="N3" s="4" t="s">
        <v>3</v>
      </c>
      <c r="O3" s="4" t="s">
        <v>9</v>
      </c>
      <c r="P3" s="4" t="s">
        <v>47</v>
      </c>
      <c r="Q3" s="4" t="s">
        <v>46</v>
      </c>
      <c r="R3" s="4" t="s">
        <v>48</v>
      </c>
      <c r="S3" s="4" t="s">
        <v>49</v>
      </c>
      <c r="T3" s="4" t="s">
        <v>51</v>
      </c>
      <c r="U3" s="4" t="s">
        <v>35</v>
      </c>
    </row>
    <row r="4" spans="1:21" ht="28.8" x14ac:dyDescent="0.3">
      <c r="A4" s="2" t="s">
        <v>37</v>
      </c>
      <c r="B4" s="7" t="s">
        <v>68</v>
      </c>
      <c r="C4" s="7" t="s">
        <v>38</v>
      </c>
      <c r="D4" s="7" t="s">
        <v>41</v>
      </c>
      <c r="E4" s="8">
        <v>4499</v>
      </c>
      <c r="F4" s="9">
        <v>35434300</v>
      </c>
      <c r="G4" s="10">
        <v>433</v>
      </c>
      <c r="H4" s="12">
        <v>3800029</v>
      </c>
      <c r="I4" s="11">
        <v>472</v>
      </c>
      <c r="J4" s="3">
        <f>G4*U4</f>
        <v>1558.8535588144134</v>
      </c>
      <c r="K4" s="14">
        <f>E4/F4</f>
        <v>1.2696737342066867E-4</v>
      </c>
      <c r="L4" s="14">
        <f>G4/H4</f>
        <v>1.1394649882935104E-4</v>
      </c>
      <c r="M4" s="15">
        <v>4121</v>
      </c>
      <c r="N4" s="19">
        <v>34627733</v>
      </c>
      <c r="O4" s="16">
        <v>386</v>
      </c>
      <c r="P4" s="17">
        <v>3582962</v>
      </c>
      <c r="Q4" s="18">
        <v>428</v>
      </c>
      <c r="R4" s="1">
        <f>M4/N4</f>
        <v>1.1900865702066029E-4</v>
      </c>
      <c r="S4" s="1">
        <f>O4/P4</f>
        <v>1.0773209428400301E-4</v>
      </c>
      <c r="T4" s="1">
        <f>R4-K4</f>
        <v>-7.9587164000083881E-6</v>
      </c>
      <c r="U4" s="13">
        <v>3.6001236924120401</v>
      </c>
    </row>
    <row r="5" spans="1:21" ht="28.8" x14ac:dyDescent="0.3">
      <c r="A5" s="23" t="s">
        <v>37</v>
      </c>
      <c r="B5" s="24" t="s">
        <v>68</v>
      </c>
      <c r="C5" s="24" t="s">
        <v>39</v>
      </c>
      <c r="D5" s="24" t="s">
        <v>41</v>
      </c>
      <c r="E5" s="24">
        <v>11722</v>
      </c>
      <c r="F5" s="24">
        <v>37479426</v>
      </c>
      <c r="G5" s="24">
        <v>1076</v>
      </c>
      <c r="H5" s="24">
        <v>3878265</v>
      </c>
      <c r="I5" s="24">
        <v>1420</v>
      </c>
      <c r="J5" s="25">
        <f t="shared" ref="J5:J53" si="0">G5*U5</f>
        <v>4183.3724869166199</v>
      </c>
      <c r="K5" s="26">
        <f t="shared" ref="K5:K53" si="1">E5/F5</f>
        <v>3.1275825835753193E-4</v>
      </c>
      <c r="L5" s="26">
        <f t="shared" ref="L5:L53" si="2">G5/H5</f>
        <v>2.774436507046321E-4</v>
      </c>
      <c r="M5" s="24">
        <v>11882</v>
      </c>
      <c r="N5" s="24">
        <v>35588879</v>
      </c>
      <c r="O5" s="24">
        <v>1102</v>
      </c>
      <c r="P5" s="24">
        <v>3552546</v>
      </c>
      <c r="Q5" s="24">
        <v>1469</v>
      </c>
      <c r="R5" s="27">
        <f t="shared" ref="R5:R53" si="3">M5/N5</f>
        <v>3.3386834128717568E-4</v>
      </c>
      <c r="S5" s="27">
        <f t="shared" ref="S5:S53" si="4">O5/P5</f>
        <v>3.1020006496749092E-4</v>
      </c>
      <c r="T5" s="27">
        <f t="shared" ref="T5:T53" si="5">R5-K5</f>
        <v>2.1110082929643749E-5</v>
      </c>
      <c r="U5" s="24">
        <v>3.8878926458332899</v>
      </c>
    </row>
    <row r="6" spans="1:21" ht="28.8" x14ac:dyDescent="0.3">
      <c r="A6" s="2" t="s">
        <v>37</v>
      </c>
      <c r="B6" s="19" t="s">
        <v>68</v>
      </c>
      <c r="C6" s="7" t="s">
        <v>40</v>
      </c>
      <c r="D6" s="7" t="s">
        <v>41</v>
      </c>
      <c r="E6" s="8">
        <v>43081</v>
      </c>
      <c r="F6" s="9">
        <v>33722610</v>
      </c>
      <c r="G6" s="10">
        <v>3966</v>
      </c>
      <c r="H6" s="12">
        <v>3392831</v>
      </c>
      <c r="I6" s="11">
        <v>6536</v>
      </c>
      <c r="J6" s="3">
        <f t="shared" si="0"/>
        <v>16398.577804274741</v>
      </c>
      <c r="K6" s="14">
        <f t="shared" si="1"/>
        <v>1.2775108450976955E-3</v>
      </c>
      <c r="L6" s="14">
        <f t="shared" si="2"/>
        <v>1.16893532274375E-3</v>
      </c>
      <c r="M6" s="15">
        <v>44243</v>
      </c>
      <c r="N6" s="19">
        <v>32239230</v>
      </c>
      <c r="O6" s="16">
        <v>4087</v>
      </c>
      <c r="P6" s="17">
        <v>3126181</v>
      </c>
      <c r="Q6" s="18">
        <v>6747</v>
      </c>
      <c r="R6" s="1">
        <f t="shared" si="3"/>
        <v>1.3723342648071929E-3</v>
      </c>
      <c r="S6" s="1">
        <f t="shared" si="4"/>
        <v>1.3073459278269556E-3</v>
      </c>
      <c r="T6" s="1">
        <f t="shared" si="5"/>
        <v>9.4823419709497364E-5</v>
      </c>
      <c r="U6" s="13">
        <v>4.1347901674923699</v>
      </c>
    </row>
    <row r="7" spans="1:21" ht="28.8" x14ac:dyDescent="0.3">
      <c r="A7" s="23" t="s">
        <v>37</v>
      </c>
      <c r="B7" s="24" t="s">
        <v>69</v>
      </c>
      <c r="C7" s="24" t="s">
        <v>38</v>
      </c>
      <c r="D7" s="24" t="s">
        <v>41</v>
      </c>
      <c r="E7" s="24">
        <v>7166</v>
      </c>
      <c r="F7" s="24">
        <v>36983383</v>
      </c>
      <c r="G7" s="24">
        <v>660</v>
      </c>
      <c r="H7" s="24">
        <v>3924759</v>
      </c>
      <c r="I7" s="24">
        <v>706</v>
      </c>
      <c r="J7" s="25">
        <f t="shared" si="0"/>
        <v>2398.3908314810333</v>
      </c>
      <c r="K7" s="26">
        <f t="shared" si="1"/>
        <v>1.9376269607353119E-4</v>
      </c>
      <c r="L7" s="26">
        <f t="shared" si="2"/>
        <v>1.6816319167622777E-4</v>
      </c>
      <c r="M7" s="24">
        <v>7335</v>
      </c>
      <c r="N7" s="24">
        <v>35712998</v>
      </c>
      <c r="O7" s="24">
        <v>680</v>
      </c>
      <c r="P7" s="24">
        <v>3648307</v>
      </c>
      <c r="Q7" s="24">
        <v>742</v>
      </c>
      <c r="R7" s="27">
        <f t="shared" si="3"/>
        <v>2.0538740544829084E-4</v>
      </c>
      <c r="S7" s="27">
        <f t="shared" si="4"/>
        <v>1.8638782317387215E-4</v>
      </c>
      <c r="T7" s="27">
        <f t="shared" si="5"/>
        <v>1.1624709374759653E-5</v>
      </c>
      <c r="U7" s="24">
        <v>3.63392550224399</v>
      </c>
    </row>
    <row r="8" spans="1:21" ht="28.8" x14ac:dyDescent="0.3">
      <c r="A8" s="2" t="s">
        <v>37</v>
      </c>
      <c r="B8" s="19" t="s">
        <v>69</v>
      </c>
      <c r="C8" s="7" t="s">
        <v>39</v>
      </c>
      <c r="D8" s="7" t="s">
        <v>41</v>
      </c>
      <c r="E8" s="8">
        <v>16644</v>
      </c>
      <c r="F8" s="9">
        <v>39900500</v>
      </c>
      <c r="G8" s="10">
        <v>1512</v>
      </c>
      <c r="H8" s="12">
        <v>4102122</v>
      </c>
      <c r="I8" s="11">
        <v>1856</v>
      </c>
      <c r="J8" s="3">
        <f t="shared" si="0"/>
        <v>5893.7397352252883</v>
      </c>
      <c r="K8" s="14">
        <f t="shared" si="1"/>
        <v>4.1713762985426248E-4</v>
      </c>
      <c r="L8" s="14">
        <f t="shared" si="2"/>
        <v>3.6858972014971764E-4</v>
      </c>
      <c r="M8" s="15">
        <v>15979</v>
      </c>
      <c r="N8" s="19">
        <v>37271103</v>
      </c>
      <c r="O8" s="16">
        <v>1470</v>
      </c>
      <c r="P8" s="17">
        <v>3688507</v>
      </c>
      <c r="Q8" s="18">
        <v>1901</v>
      </c>
      <c r="R8" s="1">
        <f t="shared" si="3"/>
        <v>4.2872356098503446E-4</v>
      </c>
      <c r="S8" s="1">
        <f t="shared" si="4"/>
        <v>3.9853523390358215E-4</v>
      </c>
      <c r="T8" s="1">
        <f t="shared" si="5"/>
        <v>1.1585931130771979E-5</v>
      </c>
      <c r="U8" s="13">
        <v>3.8979760153606402</v>
      </c>
    </row>
    <row r="9" spans="1:21" ht="28.8" x14ac:dyDescent="0.3">
      <c r="A9" s="23" t="s">
        <v>37</v>
      </c>
      <c r="B9" s="24" t="s">
        <v>69</v>
      </c>
      <c r="C9" s="24" t="s">
        <v>40</v>
      </c>
      <c r="D9" s="24" t="s">
        <v>41</v>
      </c>
      <c r="E9" s="24">
        <v>45657</v>
      </c>
      <c r="F9" s="24">
        <v>37022299</v>
      </c>
      <c r="G9" s="24">
        <v>4149</v>
      </c>
      <c r="H9" s="24">
        <v>3705898</v>
      </c>
      <c r="I9" s="24">
        <v>6575</v>
      </c>
      <c r="J9" s="25">
        <f t="shared" si="0"/>
        <v>17333.102359345819</v>
      </c>
      <c r="K9" s="26">
        <f t="shared" si="1"/>
        <v>1.2332297354089221E-3</v>
      </c>
      <c r="L9" s="26">
        <f t="shared" si="2"/>
        <v>1.1195667015120221E-3</v>
      </c>
      <c r="M9" s="24">
        <v>47593</v>
      </c>
      <c r="N9" s="24">
        <v>34537593</v>
      </c>
      <c r="O9" s="24">
        <v>4368</v>
      </c>
      <c r="P9" s="24">
        <v>3327243</v>
      </c>
      <c r="Q9" s="24">
        <v>7094</v>
      </c>
      <c r="R9" s="27">
        <f t="shared" si="3"/>
        <v>1.3780056994707188E-3</v>
      </c>
      <c r="S9" s="27">
        <f t="shared" si="4"/>
        <v>1.3127986143482758E-3</v>
      </c>
      <c r="T9" s="27">
        <f t="shared" si="5"/>
        <v>1.4477596406179674E-4</v>
      </c>
      <c r="U9" s="24">
        <v>4.1776578354653697</v>
      </c>
    </row>
    <row r="10" spans="1:21" s="19" customFormat="1" x14ac:dyDescent="0.3">
      <c r="A10" s="2"/>
      <c r="D10" s="5" t="s">
        <v>65</v>
      </c>
      <c r="E10" s="19">
        <f>SUM(E4:E9)</f>
        <v>128769</v>
      </c>
      <c r="F10" s="19">
        <f t="shared" ref="F10:J10" si="6">SUM(F4:F9)</f>
        <v>220542518</v>
      </c>
      <c r="G10" s="19">
        <f t="shared" si="6"/>
        <v>11796</v>
      </c>
      <c r="H10" s="19">
        <f t="shared" si="6"/>
        <v>22803904</v>
      </c>
      <c r="I10" s="19">
        <f t="shared" si="6"/>
        <v>17565</v>
      </c>
      <c r="J10" s="3">
        <f t="shared" si="6"/>
        <v>47766.03677605791</v>
      </c>
      <c r="K10" s="14">
        <f t="shared" si="1"/>
        <v>5.8387380885893399E-4</v>
      </c>
      <c r="L10" s="14">
        <f t="shared" si="2"/>
        <v>5.1727984822247982E-4</v>
      </c>
      <c r="M10" s="19">
        <f>SUM(M4:M9)</f>
        <v>131153</v>
      </c>
      <c r="N10" s="19">
        <f t="shared" ref="N10:Q10" si="7">SUM(N4:N9)</f>
        <v>209977536</v>
      </c>
      <c r="O10" s="19">
        <f t="shared" si="7"/>
        <v>12093</v>
      </c>
      <c r="P10" s="19">
        <f t="shared" si="7"/>
        <v>20925746</v>
      </c>
      <c r="Q10" s="19">
        <f t="shared" si="7"/>
        <v>18381</v>
      </c>
      <c r="R10" s="1">
        <f t="shared" ref="R10" si="8">M10/N10</f>
        <v>6.2460491011762326E-4</v>
      </c>
      <c r="S10" s="1">
        <f t="shared" ref="S10" si="9">O10/P10</f>
        <v>5.7790054414308574E-4</v>
      </c>
      <c r="T10" s="1">
        <f t="shared" ref="T10" si="10">R10-K10</f>
        <v>4.0731101258689273E-5</v>
      </c>
      <c r="U10" s="19">
        <f>J10/G10</f>
        <v>4.0493418765732372</v>
      </c>
    </row>
    <row r="11" spans="1:21" x14ac:dyDescent="0.3">
      <c r="E11"/>
      <c r="F11"/>
      <c r="G11"/>
      <c r="H11" s="11"/>
      <c r="I11" s="10"/>
      <c r="K11" s="14"/>
      <c r="L11" s="14"/>
      <c r="M11"/>
      <c r="N11"/>
      <c r="O11"/>
      <c r="P11" s="16"/>
      <c r="Q11" s="16"/>
      <c r="R11" s="1"/>
      <c r="S11" s="1"/>
      <c r="T11" s="1"/>
    </row>
    <row r="12" spans="1:21" x14ac:dyDescent="0.3">
      <c r="A12" s="19" t="s">
        <v>50</v>
      </c>
      <c r="B12" s="19" t="s">
        <v>68</v>
      </c>
      <c r="C12" s="19" t="s">
        <v>38</v>
      </c>
      <c r="D12" s="19" t="s">
        <v>41</v>
      </c>
      <c r="E12" s="19">
        <v>2017</v>
      </c>
      <c r="F12" s="19">
        <v>322901</v>
      </c>
      <c r="G12" s="19">
        <v>179</v>
      </c>
      <c r="H12" s="19">
        <v>31734</v>
      </c>
      <c r="I12" s="19">
        <v>236</v>
      </c>
      <c r="J12" s="3">
        <f t="shared" si="0"/>
        <v>681.19109819516666</v>
      </c>
      <c r="K12" s="14">
        <f t="shared" si="1"/>
        <v>6.2464966042223465E-3</v>
      </c>
      <c r="L12" s="14">
        <f t="shared" si="2"/>
        <v>5.6406378017268546E-3</v>
      </c>
      <c r="M12" s="19">
        <v>2019</v>
      </c>
      <c r="N12" s="19">
        <v>344228</v>
      </c>
      <c r="O12" s="19">
        <v>187</v>
      </c>
      <c r="P12" s="19">
        <v>34045</v>
      </c>
      <c r="Q12" s="19">
        <v>230</v>
      </c>
      <c r="R12" s="1">
        <f t="shared" si="3"/>
        <v>5.8652985811729437E-3</v>
      </c>
      <c r="S12" s="1">
        <f t="shared" si="4"/>
        <v>5.492730210016155E-3</v>
      </c>
      <c r="T12" s="1">
        <f t="shared" si="5"/>
        <v>-3.8119802304940279E-4</v>
      </c>
      <c r="U12" s="19">
        <v>3.8055368614255123</v>
      </c>
    </row>
    <row r="13" spans="1:21" x14ac:dyDescent="0.3">
      <c r="A13" s="24" t="s">
        <v>50</v>
      </c>
      <c r="B13" s="24" t="s">
        <v>68</v>
      </c>
      <c r="C13" s="24" t="s">
        <v>39</v>
      </c>
      <c r="D13" s="24" t="s">
        <v>41</v>
      </c>
      <c r="E13" s="24">
        <v>9914</v>
      </c>
      <c r="F13" s="24">
        <v>1051664</v>
      </c>
      <c r="G13" s="24">
        <v>927</v>
      </c>
      <c r="H13" s="24">
        <v>101438</v>
      </c>
      <c r="I13" s="24">
        <v>1310</v>
      </c>
      <c r="J13" s="25">
        <f t="shared" si="0"/>
        <v>2808.7320092194745</v>
      </c>
      <c r="K13" s="26">
        <f t="shared" si="1"/>
        <v>9.4269652664729416E-3</v>
      </c>
      <c r="L13" s="26">
        <f t="shared" si="2"/>
        <v>9.138587117253889E-3</v>
      </c>
      <c r="M13" s="24">
        <v>10225</v>
      </c>
      <c r="N13" s="24">
        <v>1086453</v>
      </c>
      <c r="O13" s="24">
        <v>953</v>
      </c>
      <c r="P13" s="24">
        <v>105533</v>
      </c>
      <c r="Q13" s="24">
        <v>1410</v>
      </c>
      <c r="R13" s="27">
        <f t="shared" si="3"/>
        <v>9.4113597182758947E-3</v>
      </c>
      <c r="S13" s="27">
        <f t="shared" si="4"/>
        <v>9.030350695990827E-3</v>
      </c>
      <c r="T13" s="27">
        <f t="shared" si="5"/>
        <v>-1.5605548197046917E-5</v>
      </c>
      <c r="U13" s="24">
        <v>3.0299158675506739</v>
      </c>
    </row>
    <row r="14" spans="1:21" x14ac:dyDescent="0.3">
      <c r="A14" s="19" t="s">
        <v>50</v>
      </c>
      <c r="B14" s="19" t="s">
        <v>68</v>
      </c>
      <c r="C14" s="19" t="s">
        <v>40</v>
      </c>
      <c r="D14" s="19" t="s">
        <v>41</v>
      </c>
      <c r="E14" s="19">
        <v>54416</v>
      </c>
      <c r="F14" s="19">
        <v>3002215</v>
      </c>
      <c r="G14" s="19">
        <v>5118</v>
      </c>
      <c r="H14" s="19">
        <v>284436</v>
      </c>
      <c r="I14" s="19">
        <v>8662</v>
      </c>
      <c r="J14" s="3">
        <f t="shared" si="0"/>
        <v>13427.32203470037</v>
      </c>
      <c r="K14" s="14">
        <f t="shared" si="1"/>
        <v>1.8125284165191366E-2</v>
      </c>
      <c r="L14" s="14">
        <f t="shared" si="2"/>
        <v>1.7993502932118297E-2</v>
      </c>
      <c r="M14" s="19">
        <v>61094</v>
      </c>
      <c r="N14" s="19">
        <v>3303411</v>
      </c>
      <c r="O14" s="19">
        <v>5707</v>
      </c>
      <c r="P14" s="19">
        <v>313091</v>
      </c>
      <c r="Q14" s="19">
        <v>9877</v>
      </c>
      <c r="R14" s="1">
        <f t="shared" si="3"/>
        <v>1.8494217038085785E-2</v>
      </c>
      <c r="S14" s="1">
        <f t="shared" si="4"/>
        <v>1.822792734380739E-2</v>
      </c>
      <c r="T14" s="1">
        <f t="shared" si="5"/>
        <v>3.6893287289441884E-4</v>
      </c>
      <c r="U14" s="19">
        <v>2.6235486585971803</v>
      </c>
    </row>
    <row r="15" spans="1:21" x14ac:dyDescent="0.3">
      <c r="A15" s="24" t="s">
        <v>50</v>
      </c>
      <c r="B15" s="24" t="s">
        <v>69</v>
      </c>
      <c r="C15" s="24" t="s">
        <v>38</v>
      </c>
      <c r="D15" s="24" t="s">
        <v>41</v>
      </c>
      <c r="E15" s="24">
        <v>1462</v>
      </c>
      <c r="F15" s="24">
        <v>354150</v>
      </c>
      <c r="G15" s="24">
        <v>136</v>
      </c>
      <c r="H15" s="24">
        <v>35226</v>
      </c>
      <c r="I15" s="24">
        <v>171</v>
      </c>
      <c r="J15" s="25">
        <f t="shared" si="0"/>
        <v>510.92154866404337</v>
      </c>
      <c r="K15" s="26">
        <f t="shared" si="1"/>
        <v>4.1281942679655516E-3</v>
      </c>
      <c r="L15" s="26">
        <f t="shared" si="2"/>
        <v>3.8607846477034008E-3</v>
      </c>
      <c r="M15" s="24">
        <v>1681</v>
      </c>
      <c r="N15" s="24">
        <v>373941</v>
      </c>
      <c r="O15" s="24">
        <v>159</v>
      </c>
      <c r="P15" s="24">
        <v>37546</v>
      </c>
      <c r="Q15" s="24">
        <v>190</v>
      </c>
      <c r="R15" s="27">
        <f t="shared" si="3"/>
        <v>4.4953615677339473E-3</v>
      </c>
      <c r="S15" s="27">
        <f t="shared" si="4"/>
        <v>4.2348053054919298E-3</v>
      </c>
      <c r="T15" s="27">
        <f t="shared" si="5"/>
        <v>3.6716729976839571E-4</v>
      </c>
      <c r="U15" s="24">
        <v>3.7567760931179661</v>
      </c>
    </row>
    <row r="16" spans="1:21" x14ac:dyDescent="0.3">
      <c r="A16" s="19" t="s">
        <v>50</v>
      </c>
      <c r="B16" s="19" t="s">
        <v>69</v>
      </c>
      <c r="C16" s="19" t="s">
        <v>39</v>
      </c>
      <c r="D16" s="19" t="s">
        <v>41</v>
      </c>
      <c r="E16" s="19">
        <v>8477</v>
      </c>
      <c r="F16" s="19">
        <v>1092384</v>
      </c>
      <c r="G16" s="19">
        <v>797</v>
      </c>
      <c r="H16" s="19">
        <v>107267</v>
      </c>
      <c r="I16" s="19">
        <v>1153</v>
      </c>
      <c r="J16" s="3">
        <f t="shared" si="0"/>
        <v>2454.4849820540267</v>
      </c>
      <c r="K16" s="14">
        <f t="shared" si="1"/>
        <v>7.7600916893693058E-3</v>
      </c>
      <c r="L16" s="14">
        <f t="shared" si="2"/>
        <v>7.4300577064707694E-3</v>
      </c>
      <c r="M16" s="19">
        <v>9188</v>
      </c>
      <c r="N16" s="19">
        <v>1151887</v>
      </c>
      <c r="O16" s="19">
        <v>861</v>
      </c>
      <c r="P16" s="19">
        <v>113936</v>
      </c>
      <c r="Q16" s="19">
        <v>1239</v>
      </c>
      <c r="R16" s="1">
        <f t="shared" si="3"/>
        <v>7.9764768592752583E-3</v>
      </c>
      <c r="S16" s="1">
        <f t="shared" si="4"/>
        <v>7.5568740345457099E-3</v>
      </c>
      <c r="T16" s="1">
        <f t="shared" si="5"/>
        <v>2.1638516990595252E-4</v>
      </c>
      <c r="U16" s="19">
        <v>3.0796549335684151</v>
      </c>
    </row>
    <row r="17" spans="1:21" x14ac:dyDescent="0.3">
      <c r="A17" s="24" t="s">
        <v>50</v>
      </c>
      <c r="B17" s="24" t="s">
        <v>69</v>
      </c>
      <c r="C17" s="24" t="s">
        <v>40</v>
      </c>
      <c r="D17" s="24" t="s">
        <v>41</v>
      </c>
      <c r="E17" s="24">
        <v>50945</v>
      </c>
      <c r="F17" s="24">
        <v>3131538</v>
      </c>
      <c r="G17" s="24">
        <v>4732</v>
      </c>
      <c r="H17" s="24">
        <v>298980</v>
      </c>
      <c r="I17" s="24">
        <v>7907</v>
      </c>
      <c r="J17" s="25">
        <f t="shared" si="0"/>
        <v>12913.233604350027</v>
      </c>
      <c r="K17" s="26">
        <f t="shared" si="1"/>
        <v>1.6268363979616406E-2</v>
      </c>
      <c r="L17" s="26">
        <f t="shared" si="2"/>
        <v>1.5827145628470131E-2</v>
      </c>
      <c r="M17" s="24">
        <v>56730</v>
      </c>
      <c r="N17" s="24">
        <v>3505979</v>
      </c>
      <c r="O17" s="24">
        <v>5283</v>
      </c>
      <c r="P17" s="24">
        <v>335599</v>
      </c>
      <c r="Q17" s="24">
        <v>8918</v>
      </c>
      <c r="R17" s="27">
        <f t="shared" si="3"/>
        <v>1.6180929777388855E-2</v>
      </c>
      <c r="S17" s="27">
        <f t="shared" si="4"/>
        <v>1.5742001615022691E-2</v>
      </c>
      <c r="T17" s="27">
        <f t="shared" si="5"/>
        <v>-8.7434202227551494E-5</v>
      </c>
      <c r="U17" s="24">
        <v>2.7289166534974698</v>
      </c>
    </row>
    <row r="18" spans="1:21" x14ac:dyDescent="0.3">
      <c r="D18" s="5" t="s">
        <v>65</v>
      </c>
      <c r="E18" s="19">
        <f>SUM(E12:E17)</f>
        <v>127231</v>
      </c>
      <c r="F18" s="19">
        <f t="shared" ref="F18" si="11">SUM(F12:F17)</f>
        <v>8954852</v>
      </c>
      <c r="G18" s="19">
        <f t="shared" ref="G18" si="12">SUM(G12:G17)</f>
        <v>11889</v>
      </c>
      <c r="H18" s="19">
        <f t="shared" ref="H18" si="13">SUM(H12:H17)</f>
        <v>859081</v>
      </c>
      <c r="I18" s="19">
        <f t="shared" ref="I18" si="14">SUM(I12:I17)</f>
        <v>19439</v>
      </c>
      <c r="J18" s="3">
        <f t="shared" ref="J18" si="15">SUM(J12:J17)</f>
        <v>32795.885277183108</v>
      </c>
      <c r="K18" s="14">
        <f t="shared" ref="K18" si="16">E18/F18</f>
        <v>1.4208051679692753E-2</v>
      </c>
      <c r="L18" s="14">
        <f t="shared" ref="L18" si="17">G18/H18</f>
        <v>1.3839207245882518E-2</v>
      </c>
      <c r="M18" s="19">
        <f>SUM(M12:M17)</f>
        <v>140937</v>
      </c>
      <c r="N18" s="19">
        <f t="shared" ref="N18" si="18">SUM(N12:N17)</f>
        <v>9765899</v>
      </c>
      <c r="O18" s="19">
        <f t="shared" ref="O18" si="19">SUM(O12:O17)</f>
        <v>13150</v>
      </c>
      <c r="P18" s="19">
        <f t="shared" ref="P18" si="20">SUM(P12:P17)</f>
        <v>939750</v>
      </c>
      <c r="Q18" s="19">
        <f t="shared" ref="Q18" si="21">SUM(Q12:Q17)</f>
        <v>21864</v>
      </c>
      <c r="R18" s="1">
        <f t="shared" si="3"/>
        <v>1.4431543885514278E-2</v>
      </c>
      <c r="S18" s="1">
        <f t="shared" si="4"/>
        <v>1.3993083266826283E-2</v>
      </c>
      <c r="T18" s="1">
        <f t="shared" si="5"/>
        <v>2.2349220582152524E-4</v>
      </c>
      <c r="U18" s="19">
        <f>J18/G18</f>
        <v>2.7585066260562794</v>
      </c>
    </row>
    <row r="19" spans="1:21" x14ac:dyDescent="0.3">
      <c r="A19" s="19"/>
      <c r="B19" s="19"/>
      <c r="C19" s="19"/>
      <c r="D19" s="19"/>
      <c r="E19" s="19"/>
      <c r="F19" s="19"/>
      <c r="G19" s="19"/>
      <c r="I19" s="19"/>
      <c r="K19" s="14"/>
      <c r="L19" s="14"/>
      <c r="M19"/>
      <c r="N19"/>
      <c r="O19"/>
      <c r="P19" s="16"/>
      <c r="Q19" s="16"/>
      <c r="R19" s="1"/>
      <c r="S19" s="1"/>
      <c r="T19" s="1"/>
    </row>
    <row r="20" spans="1:21" x14ac:dyDescent="0.3">
      <c r="A20" s="19" t="s">
        <v>52</v>
      </c>
      <c r="B20" s="19" t="s">
        <v>68</v>
      </c>
      <c r="C20" s="19" t="s">
        <v>53</v>
      </c>
      <c r="D20" s="19" t="s">
        <v>41</v>
      </c>
      <c r="E20" s="19">
        <v>301300</v>
      </c>
      <c r="F20" s="19">
        <v>16232640</v>
      </c>
      <c r="G20" s="19">
        <v>27679</v>
      </c>
      <c r="H20" s="19">
        <v>1478169</v>
      </c>
      <c r="I20" s="19">
        <v>52151</v>
      </c>
      <c r="J20" s="3">
        <f t="shared" si="0"/>
        <v>74897.765665542523</v>
      </c>
      <c r="K20" s="14">
        <f t="shared" si="1"/>
        <v>1.8561367713446488E-2</v>
      </c>
      <c r="L20" s="14">
        <f t="shared" si="2"/>
        <v>1.872519312744348E-2</v>
      </c>
      <c r="M20" s="19">
        <v>338809</v>
      </c>
      <c r="N20" s="19">
        <v>18010392</v>
      </c>
      <c r="O20" s="19">
        <v>31063</v>
      </c>
      <c r="P20" s="19">
        <v>1639499</v>
      </c>
      <c r="Q20" s="19">
        <v>59318</v>
      </c>
      <c r="R20" s="1">
        <f t="shared" si="3"/>
        <v>1.8811861507511886E-2</v>
      </c>
      <c r="S20" s="1">
        <f t="shared" si="4"/>
        <v>1.8946641626496875E-2</v>
      </c>
      <c r="T20" s="1">
        <f t="shared" si="5"/>
        <v>2.5049379406539771E-4</v>
      </c>
      <c r="U20" s="19">
        <v>2.7059418933322203</v>
      </c>
    </row>
    <row r="21" spans="1:21" x14ac:dyDescent="0.3">
      <c r="A21" s="24" t="s">
        <v>52</v>
      </c>
      <c r="B21" s="24" t="s">
        <v>68</v>
      </c>
      <c r="C21" s="24" t="s">
        <v>54</v>
      </c>
      <c r="D21" s="24" t="s">
        <v>41</v>
      </c>
      <c r="E21" s="24">
        <v>647807</v>
      </c>
      <c r="F21" s="24">
        <v>9312653</v>
      </c>
      <c r="G21" s="24">
        <v>59576</v>
      </c>
      <c r="H21" s="24">
        <v>818955</v>
      </c>
      <c r="I21" s="24">
        <v>121500</v>
      </c>
      <c r="J21" s="25">
        <f t="shared" si="0"/>
        <v>162222.80801610302</v>
      </c>
      <c r="K21" s="26">
        <f t="shared" si="1"/>
        <v>6.9562024913845708E-2</v>
      </c>
      <c r="L21" s="26">
        <f t="shared" si="2"/>
        <v>7.274636579543442E-2</v>
      </c>
      <c r="M21" s="24">
        <v>753144</v>
      </c>
      <c r="N21" s="24">
        <v>10814347</v>
      </c>
      <c r="O21" s="24">
        <v>69218</v>
      </c>
      <c r="P21" s="24">
        <v>948238</v>
      </c>
      <c r="Q21" s="24">
        <v>143330</v>
      </c>
      <c r="R21" s="27">
        <f t="shared" si="3"/>
        <v>6.9643039935744624E-2</v>
      </c>
      <c r="S21" s="27">
        <f t="shared" si="4"/>
        <v>7.2996441821568003E-2</v>
      </c>
      <c r="T21" s="27">
        <f t="shared" si="5"/>
        <v>8.1015021898916961E-5</v>
      </c>
      <c r="U21" s="24">
        <v>2.7229556871240606</v>
      </c>
    </row>
    <row r="22" spans="1:21" x14ac:dyDescent="0.3">
      <c r="A22" s="19" t="s">
        <v>52</v>
      </c>
      <c r="B22" s="19" t="s">
        <v>68</v>
      </c>
      <c r="C22" s="19" t="s">
        <v>55</v>
      </c>
      <c r="D22" s="19" t="s">
        <v>41</v>
      </c>
      <c r="E22" s="19">
        <v>520905</v>
      </c>
      <c r="F22" s="19">
        <v>2906359</v>
      </c>
      <c r="G22" s="19">
        <v>50142</v>
      </c>
      <c r="H22" s="19">
        <v>266656</v>
      </c>
      <c r="I22" s="19">
        <v>101479</v>
      </c>
      <c r="J22" s="3">
        <f t="shared" si="0"/>
        <v>141825.1080141658</v>
      </c>
      <c r="K22" s="14">
        <f t="shared" si="1"/>
        <v>0.17922940696589787</v>
      </c>
      <c r="L22" s="14">
        <f t="shared" si="2"/>
        <v>0.18804002160086403</v>
      </c>
      <c r="M22" s="19">
        <v>630234</v>
      </c>
      <c r="N22" s="19">
        <v>3478784</v>
      </c>
      <c r="O22" s="19">
        <v>60575</v>
      </c>
      <c r="P22" s="19">
        <v>318886</v>
      </c>
      <c r="Q22" s="19">
        <v>124977</v>
      </c>
      <c r="R22" s="1">
        <f t="shared" si="3"/>
        <v>0.18116502777982191</v>
      </c>
      <c r="S22" s="1">
        <f t="shared" si="4"/>
        <v>0.18995816686841066</v>
      </c>
      <c r="T22" s="1">
        <f t="shared" si="5"/>
        <v>1.9356208139240383E-3</v>
      </c>
      <c r="U22" s="19">
        <v>2.8284693074501575</v>
      </c>
    </row>
    <row r="23" spans="1:21" x14ac:dyDescent="0.3">
      <c r="A23" s="24" t="s">
        <v>52</v>
      </c>
      <c r="B23" s="24" t="s">
        <v>69</v>
      </c>
      <c r="C23" s="24" t="s">
        <v>53</v>
      </c>
      <c r="D23" s="24" t="s">
        <v>41</v>
      </c>
      <c r="E23" s="24">
        <v>393045</v>
      </c>
      <c r="F23" s="24">
        <v>20504133</v>
      </c>
      <c r="G23" s="24">
        <v>35684</v>
      </c>
      <c r="H23" s="24">
        <v>1866550</v>
      </c>
      <c r="I23" s="24">
        <v>67730</v>
      </c>
      <c r="J23" s="25">
        <f t="shared" si="0"/>
        <v>97055.938982399937</v>
      </c>
      <c r="K23" s="26">
        <f t="shared" si="1"/>
        <v>1.9169062159321733E-2</v>
      </c>
      <c r="L23" s="26">
        <f t="shared" si="2"/>
        <v>1.9117623422892503E-2</v>
      </c>
      <c r="M23" s="24">
        <v>440366</v>
      </c>
      <c r="N23" s="24">
        <v>22829849</v>
      </c>
      <c r="O23" s="24">
        <v>39964</v>
      </c>
      <c r="P23" s="24">
        <v>2081225</v>
      </c>
      <c r="Q23" s="24">
        <v>78126</v>
      </c>
      <c r="R23" s="27">
        <f t="shared" si="3"/>
        <v>1.9289045669991071E-2</v>
      </c>
      <c r="S23" s="27">
        <f t="shared" si="4"/>
        <v>1.9202152578409352E-2</v>
      </c>
      <c r="T23" s="27">
        <f t="shared" si="5"/>
        <v>1.1998351066933727E-4</v>
      </c>
      <c r="U23" s="24">
        <v>2.7198727435937657</v>
      </c>
    </row>
    <row r="24" spans="1:21" x14ac:dyDescent="0.3">
      <c r="A24" s="19" t="s">
        <v>52</v>
      </c>
      <c r="B24" s="19" t="s">
        <v>69</v>
      </c>
      <c r="C24" s="19" t="s">
        <v>54</v>
      </c>
      <c r="D24" s="19" t="s">
        <v>41</v>
      </c>
      <c r="E24" s="19">
        <v>981810</v>
      </c>
      <c r="F24" s="19">
        <v>11742804</v>
      </c>
      <c r="G24" s="19">
        <v>89384</v>
      </c>
      <c r="H24" s="19">
        <v>1030848</v>
      </c>
      <c r="I24" s="19">
        <v>183403</v>
      </c>
      <c r="J24" s="3">
        <f t="shared" si="0"/>
        <v>251037.72222968261</v>
      </c>
      <c r="K24" s="14">
        <f t="shared" si="1"/>
        <v>8.3609502466361521E-2</v>
      </c>
      <c r="L24" s="14">
        <f t="shared" si="2"/>
        <v>8.6709194760042213E-2</v>
      </c>
      <c r="M24" s="19">
        <v>1133256</v>
      </c>
      <c r="N24" s="19">
        <v>13711610</v>
      </c>
      <c r="O24" s="19">
        <v>103014</v>
      </c>
      <c r="P24" s="19">
        <v>1201344</v>
      </c>
      <c r="Q24" s="19">
        <v>215800</v>
      </c>
      <c r="R24" s="1">
        <f t="shared" si="3"/>
        <v>8.2649375237481226E-2</v>
      </c>
      <c r="S24" s="1">
        <f t="shared" si="4"/>
        <v>8.5748961163496881E-2</v>
      </c>
      <c r="T24" s="1">
        <f t="shared" si="5"/>
        <v>-9.6012722888029478E-4</v>
      </c>
      <c r="U24" s="19">
        <v>2.8085308582037345</v>
      </c>
    </row>
    <row r="25" spans="1:21" x14ac:dyDescent="0.3">
      <c r="A25" s="24" t="s">
        <v>52</v>
      </c>
      <c r="B25" s="24" t="s">
        <v>69</v>
      </c>
      <c r="C25" s="24" t="s">
        <v>55</v>
      </c>
      <c r="D25" s="24" t="s">
        <v>41</v>
      </c>
      <c r="E25" s="24">
        <v>1222171</v>
      </c>
      <c r="F25" s="24">
        <v>5068839</v>
      </c>
      <c r="G25" s="24">
        <v>115358</v>
      </c>
      <c r="H25" s="24">
        <v>464122</v>
      </c>
      <c r="I25" s="24">
        <v>234756</v>
      </c>
      <c r="J25" s="25">
        <f t="shared" si="0"/>
        <v>339068.24801596859</v>
      </c>
      <c r="K25" s="26">
        <f t="shared" si="1"/>
        <v>0.24111458264900504</v>
      </c>
      <c r="L25" s="26">
        <f t="shared" si="2"/>
        <v>0.2485510275315542</v>
      </c>
      <c r="M25" s="24">
        <v>1441069</v>
      </c>
      <c r="N25" s="24">
        <v>6002036</v>
      </c>
      <c r="O25" s="24">
        <v>136180</v>
      </c>
      <c r="P25" s="24">
        <v>550079</v>
      </c>
      <c r="Q25" s="24">
        <v>282130</v>
      </c>
      <c r="R25" s="27">
        <f t="shared" si="3"/>
        <v>0.24009669385521845</v>
      </c>
      <c r="S25" s="27">
        <f t="shared" si="4"/>
        <v>0.24756444074396586</v>
      </c>
      <c r="T25" s="27">
        <f t="shared" si="5"/>
        <v>-1.0178887937865866E-3</v>
      </c>
      <c r="U25" s="24">
        <v>2.9392694742971326</v>
      </c>
    </row>
    <row r="26" spans="1:21" s="19" customFormat="1" x14ac:dyDescent="0.3">
      <c r="D26" s="5" t="s">
        <v>65</v>
      </c>
      <c r="E26" s="19">
        <f>SUM(E20:E25)</f>
        <v>4067038</v>
      </c>
      <c r="F26" s="19">
        <f t="shared" ref="F26" si="22">SUM(F20:F25)</f>
        <v>65767428</v>
      </c>
      <c r="G26" s="19">
        <f t="shared" ref="G26" si="23">SUM(G20:G25)</f>
        <v>377823</v>
      </c>
      <c r="H26" s="19">
        <f t="shared" ref="H26" si="24">SUM(H20:H25)</f>
        <v>5925300</v>
      </c>
      <c r="I26" s="19">
        <f t="shared" ref="I26" si="25">SUM(I20:I25)</f>
        <v>761019</v>
      </c>
      <c r="J26" s="3">
        <f t="shared" ref="J26" si="26">SUM(J20:J25)</f>
        <v>1066107.5909238625</v>
      </c>
      <c r="K26" s="14">
        <f t="shared" ref="K26" si="27">E26/F26</f>
        <v>6.1839699737079576E-2</v>
      </c>
      <c r="L26" s="14">
        <f t="shared" ref="L26" si="28">G26/H26</f>
        <v>6.3764366361196895E-2</v>
      </c>
      <c r="M26" s="19">
        <f>SUM(M20:M25)</f>
        <v>4736878</v>
      </c>
      <c r="N26" s="19">
        <f t="shared" ref="N26" si="29">SUM(N20:N25)</f>
        <v>74847018</v>
      </c>
      <c r="O26" s="19">
        <f t="shared" ref="O26" si="30">SUM(O20:O25)</f>
        <v>440014</v>
      </c>
      <c r="P26" s="19">
        <f t="shared" ref="P26" si="31">SUM(P20:P25)</f>
        <v>6739271</v>
      </c>
      <c r="Q26" s="19">
        <f t="shared" ref="Q26" si="32">SUM(Q20:Q25)</f>
        <v>903681</v>
      </c>
      <c r="R26" s="1">
        <f t="shared" si="3"/>
        <v>6.3287464572068852E-2</v>
      </c>
      <c r="S26" s="1">
        <f t="shared" si="4"/>
        <v>6.5291038155313827E-2</v>
      </c>
      <c r="T26" s="1">
        <f t="shared" si="5"/>
        <v>1.4477648349892763E-3</v>
      </c>
      <c r="U26" s="19">
        <f>J26/G26</f>
        <v>2.8217117298943224</v>
      </c>
    </row>
    <row r="27" spans="1:21" x14ac:dyDescent="0.3">
      <c r="K27" s="14"/>
      <c r="L27" s="14"/>
      <c r="M27"/>
      <c r="N27"/>
      <c r="O27"/>
      <c r="P27" s="16"/>
      <c r="Q27" s="16"/>
      <c r="R27" s="1"/>
      <c r="S27" s="1"/>
      <c r="T27" s="1"/>
    </row>
    <row r="28" spans="1:21" x14ac:dyDescent="0.3">
      <c r="A28" s="19" t="s">
        <v>56</v>
      </c>
      <c r="B28" s="19" t="s">
        <v>68</v>
      </c>
      <c r="C28" s="19" t="s">
        <v>38</v>
      </c>
      <c r="D28" s="19">
        <v>0</v>
      </c>
      <c r="E28" s="19">
        <v>4861</v>
      </c>
      <c r="F28" s="19">
        <v>1371040</v>
      </c>
      <c r="G28" s="19">
        <v>423</v>
      </c>
      <c r="H28" s="19">
        <v>120435</v>
      </c>
      <c r="I28" s="19">
        <v>511</v>
      </c>
      <c r="J28" s="3">
        <f t="shared" si="0"/>
        <v>423</v>
      </c>
      <c r="K28" s="14">
        <f t="shared" si="1"/>
        <v>3.5454837203874432E-3</v>
      </c>
      <c r="L28" s="14">
        <f t="shared" si="2"/>
        <v>3.5122680283970606E-3</v>
      </c>
      <c r="M28" s="19">
        <v>4222</v>
      </c>
      <c r="N28" s="19">
        <v>1317137</v>
      </c>
      <c r="O28" s="19">
        <v>370</v>
      </c>
      <c r="P28" s="19">
        <v>115342</v>
      </c>
      <c r="Q28" s="19">
        <v>448</v>
      </c>
      <c r="R28" s="1">
        <f t="shared" si="3"/>
        <v>3.2054372476059819E-3</v>
      </c>
      <c r="S28" s="1">
        <f t="shared" si="4"/>
        <v>3.2078514331293022E-3</v>
      </c>
      <c r="T28" s="1">
        <f t="shared" si="5"/>
        <v>-3.4004647278146121E-4</v>
      </c>
      <c r="U28">
        <v>1</v>
      </c>
    </row>
    <row r="29" spans="1:21" x14ac:dyDescent="0.3">
      <c r="A29" s="24" t="s">
        <v>56</v>
      </c>
      <c r="B29" s="24" t="s">
        <v>68</v>
      </c>
      <c r="C29" s="24" t="s">
        <v>38</v>
      </c>
      <c r="D29" s="24">
        <v>1</v>
      </c>
      <c r="E29" s="24">
        <v>30365</v>
      </c>
      <c r="F29" s="24">
        <v>3363618</v>
      </c>
      <c r="G29" s="24">
        <v>2601</v>
      </c>
      <c r="H29" s="24">
        <v>289301</v>
      </c>
      <c r="I29" s="24">
        <v>3378</v>
      </c>
      <c r="J29" s="25">
        <f t="shared" si="0"/>
        <v>2601</v>
      </c>
      <c r="K29" s="26">
        <f t="shared" si="1"/>
        <v>9.0274817176028907E-3</v>
      </c>
      <c r="L29" s="26">
        <f t="shared" si="2"/>
        <v>8.9906360503420307E-3</v>
      </c>
      <c r="M29" s="24">
        <v>29464</v>
      </c>
      <c r="N29" s="24">
        <v>3274594</v>
      </c>
      <c r="O29" s="24">
        <v>2536</v>
      </c>
      <c r="P29" s="24">
        <v>280847</v>
      </c>
      <c r="Q29" s="24">
        <v>3390</v>
      </c>
      <c r="R29" s="27">
        <f t="shared" si="3"/>
        <v>8.9977566684602741E-3</v>
      </c>
      <c r="S29" s="27">
        <f t="shared" si="4"/>
        <v>9.0298276285664444E-3</v>
      </c>
      <c r="T29" s="27">
        <f t="shared" si="5"/>
        <v>-2.9725049142616602E-5</v>
      </c>
      <c r="U29" s="24">
        <v>1</v>
      </c>
    </row>
    <row r="30" spans="1:21" x14ac:dyDescent="0.3">
      <c r="A30" s="19" t="s">
        <v>56</v>
      </c>
      <c r="B30" s="19" t="s">
        <v>68</v>
      </c>
      <c r="C30" s="19" t="s">
        <v>39</v>
      </c>
      <c r="D30" s="19">
        <v>0</v>
      </c>
      <c r="E30" s="19">
        <v>21408</v>
      </c>
      <c r="F30" s="19">
        <v>3521435</v>
      </c>
      <c r="G30" s="19">
        <v>1893</v>
      </c>
      <c r="H30" s="19">
        <v>310488</v>
      </c>
      <c r="I30" s="19">
        <v>2619</v>
      </c>
      <c r="J30" s="3">
        <f t="shared" si="0"/>
        <v>1893</v>
      </c>
      <c r="K30" s="14">
        <f t="shared" si="1"/>
        <v>6.0793398145926308E-3</v>
      </c>
      <c r="L30" s="14">
        <f t="shared" si="2"/>
        <v>6.0968539846950609E-3</v>
      </c>
      <c r="M30" s="19">
        <v>20840</v>
      </c>
      <c r="N30" s="19">
        <v>3249398</v>
      </c>
      <c r="O30" s="19">
        <v>1833</v>
      </c>
      <c r="P30" s="19">
        <v>285325</v>
      </c>
      <c r="Q30" s="19">
        <v>2636</v>
      </c>
      <c r="R30" s="1">
        <f t="shared" si="3"/>
        <v>6.4134956690439279E-3</v>
      </c>
      <c r="S30" s="1">
        <f t="shared" si="4"/>
        <v>6.4242530447735039E-3</v>
      </c>
      <c r="T30" s="1">
        <f t="shared" si="5"/>
        <v>3.3415585445129709E-4</v>
      </c>
      <c r="U30" s="19">
        <v>1</v>
      </c>
    </row>
    <row r="31" spans="1:21" x14ac:dyDescent="0.3">
      <c r="A31" s="24" t="s">
        <v>56</v>
      </c>
      <c r="B31" s="24" t="s">
        <v>68</v>
      </c>
      <c r="C31" s="24" t="s">
        <v>39</v>
      </c>
      <c r="D31" s="24">
        <v>1</v>
      </c>
      <c r="E31" s="24">
        <v>111997</v>
      </c>
      <c r="F31" s="24">
        <v>5377296</v>
      </c>
      <c r="G31" s="24">
        <v>9735</v>
      </c>
      <c r="H31" s="24">
        <v>465488</v>
      </c>
      <c r="I31" s="24">
        <v>15341</v>
      </c>
      <c r="J31" s="25">
        <f t="shared" si="0"/>
        <v>9735</v>
      </c>
      <c r="K31" s="26">
        <f t="shared" si="1"/>
        <v>2.0827754321130917E-2</v>
      </c>
      <c r="L31" s="26">
        <f t="shared" si="2"/>
        <v>2.0913535902107035E-2</v>
      </c>
      <c r="M31" s="24">
        <v>104738</v>
      </c>
      <c r="N31" s="24">
        <v>5023144</v>
      </c>
      <c r="O31" s="24">
        <v>9116</v>
      </c>
      <c r="P31" s="24">
        <v>433393</v>
      </c>
      <c r="Q31" s="24">
        <v>14484</v>
      </c>
      <c r="R31" s="27">
        <f t="shared" si="3"/>
        <v>2.0851084500066095E-2</v>
      </c>
      <c r="S31" s="27">
        <f t="shared" si="4"/>
        <v>2.1034026853225595E-2</v>
      </c>
      <c r="T31" s="27">
        <f t="shared" si="5"/>
        <v>2.3330178935177665E-5</v>
      </c>
      <c r="U31" s="24">
        <v>1</v>
      </c>
    </row>
    <row r="32" spans="1:21" x14ac:dyDescent="0.3">
      <c r="A32" s="19" t="s">
        <v>56</v>
      </c>
      <c r="B32" s="19" t="s">
        <v>68</v>
      </c>
      <c r="C32" s="19" t="s">
        <v>40</v>
      </c>
      <c r="D32" s="19">
        <v>0</v>
      </c>
      <c r="E32" s="19">
        <v>133686</v>
      </c>
      <c r="F32" s="19">
        <v>8993587</v>
      </c>
      <c r="G32" s="19">
        <v>12089</v>
      </c>
      <c r="H32" s="19">
        <v>802478</v>
      </c>
      <c r="I32" s="19">
        <v>20709</v>
      </c>
      <c r="J32" s="3">
        <f t="shared" si="0"/>
        <v>12089</v>
      </c>
      <c r="K32" s="14">
        <f t="shared" si="1"/>
        <v>1.4864591847502003E-2</v>
      </c>
      <c r="L32" s="14">
        <f t="shared" si="2"/>
        <v>1.506458744040335E-2</v>
      </c>
      <c r="M32" s="19">
        <v>126842</v>
      </c>
      <c r="N32" s="19">
        <v>8571737</v>
      </c>
      <c r="O32" s="19">
        <v>11457</v>
      </c>
      <c r="P32" s="19">
        <v>759906</v>
      </c>
      <c r="Q32" s="19">
        <v>19875</v>
      </c>
      <c r="R32" s="1">
        <f t="shared" si="3"/>
        <v>1.4797700862730623E-2</v>
      </c>
      <c r="S32" s="1">
        <f t="shared" si="4"/>
        <v>1.5076864770116305E-2</v>
      </c>
      <c r="T32" s="1">
        <f t="shared" si="5"/>
        <v>-6.6890984771379031E-5</v>
      </c>
      <c r="U32" s="19">
        <v>1</v>
      </c>
    </row>
    <row r="33" spans="1:21" x14ac:dyDescent="0.3">
      <c r="A33" s="24" t="s">
        <v>56</v>
      </c>
      <c r="B33" s="24" t="s">
        <v>68</v>
      </c>
      <c r="C33" s="24" t="s">
        <v>40</v>
      </c>
      <c r="D33" s="24">
        <v>1</v>
      </c>
      <c r="E33" s="24">
        <v>337320</v>
      </c>
      <c r="F33" s="24">
        <v>6931500</v>
      </c>
      <c r="G33" s="24">
        <v>29844</v>
      </c>
      <c r="H33" s="24">
        <v>608876</v>
      </c>
      <c r="I33" s="24">
        <v>55033</v>
      </c>
      <c r="J33" s="25">
        <f t="shared" si="0"/>
        <v>29844</v>
      </c>
      <c r="K33" s="26">
        <f t="shared" si="1"/>
        <v>4.8664791170742266E-2</v>
      </c>
      <c r="L33" s="26">
        <f t="shared" si="2"/>
        <v>4.9014906154947809E-2</v>
      </c>
      <c r="M33" s="24">
        <v>332943</v>
      </c>
      <c r="N33" s="24">
        <v>6923389</v>
      </c>
      <c r="O33" s="24">
        <v>29468</v>
      </c>
      <c r="P33" s="24">
        <v>604774</v>
      </c>
      <c r="Q33" s="24">
        <v>54949</v>
      </c>
      <c r="R33" s="27">
        <f t="shared" si="3"/>
        <v>4.8089598894414283E-2</v>
      </c>
      <c r="S33" s="27">
        <f t="shared" si="4"/>
        <v>4.8725639660435138E-2</v>
      </c>
      <c r="T33" s="27">
        <f t="shared" si="5"/>
        <v>-5.7519227632798348E-4</v>
      </c>
      <c r="U33" s="24">
        <v>1</v>
      </c>
    </row>
    <row r="34" spans="1:21" x14ac:dyDescent="0.3">
      <c r="A34" s="19" t="s">
        <v>56</v>
      </c>
      <c r="B34" s="19" t="s">
        <v>69</v>
      </c>
      <c r="C34" s="19" t="s">
        <v>38</v>
      </c>
      <c r="D34" s="19">
        <v>0</v>
      </c>
      <c r="E34" s="19">
        <v>3182</v>
      </c>
      <c r="F34" s="19">
        <v>1016239</v>
      </c>
      <c r="G34" s="19">
        <v>278</v>
      </c>
      <c r="H34" s="19">
        <v>89547</v>
      </c>
      <c r="I34" s="19">
        <v>319</v>
      </c>
      <c r="J34" s="3">
        <f t="shared" si="0"/>
        <v>278</v>
      </c>
      <c r="K34" s="14">
        <f t="shared" si="1"/>
        <v>3.1311532031343021E-3</v>
      </c>
      <c r="L34" s="14">
        <f t="shared" si="2"/>
        <v>3.1045149474577594E-3</v>
      </c>
      <c r="M34" s="19">
        <v>2848</v>
      </c>
      <c r="N34" s="19">
        <v>959976</v>
      </c>
      <c r="O34" s="19">
        <v>249</v>
      </c>
      <c r="P34" s="19">
        <v>84282</v>
      </c>
      <c r="Q34" s="19">
        <v>310</v>
      </c>
      <c r="R34" s="1">
        <f t="shared" si="3"/>
        <v>2.9667408351875466E-3</v>
      </c>
      <c r="S34" s="1">
        <f t="shared" si="4"/>
        <v>2.9543674806008402E-3</v>
      </c>
      <c r="T34" s="1">
        <f t="shared" si="5"/>
        <v>-1.6441236794675559E-4</v>
      </c>
      <c r="U34" s="19">
        <v>1</v>
      </c>
    </row>
    <row r="35" spans="1:21" x14ac:dyDescent="0.3">
      <c r="A35" s="24" t="s">
        <v>56</v>
      </c>
      <c r="B35" s="24" t="s">
        <v>69</v>
      </c>
      <c r="C35" s="24" t="s">
        <v>38</v>
      </c>
      <c r="D35" s="24">
        <v>1</v>
      </c>
      <c r="E35" s="24">
        <v>23888</v>
      </c>
      <c r="F35" s="24">
        <v>3290043</v>
      </c>
      <c r="G35" s="24">
        <v>2050</v>
      </c>
      <c r="H35" s="24">
        <v>283643</v>
      </c>
      <c r="I35" s="24">
        <v>2757</v>
      </c>
      <c r="J35" s="25">
        <f t="shared" si="0"/>
        <v>2050</v>
      </c>
      <c r="K35" s="26">
        <f t="shared" si="1"/>
        <v>7.2606953769297237E-3</v>
      </c>
      <c r="L35" s="26">
        <f t="shared" si="2"/>
        <v>7.2273950000528832E-3</v>
      </c>
      <c r="M35" s="24">
        <v>23122</v>
      </c>
      <c r="N35" s="24">
        <v>3158870</v>
      </c>
      <c r="O35" s="24">
        <v>1980</v>
      </c>
      <c r="P35" s="24">
        <v>271495</v>
      </c>
      <c r="Q35" s="24">
        <v>2655</v>
      </c>
      <c r="R35" s="27">
        <f t="shared" si="3"/>
        <v>7.3197060974335756E-3</v>
      </c>
      <c r="S35" s="27">
        <f t="shared" si="4"/>
        <v>7.2929519880660784E-3</v>
      </c>
      <c r="T35" s="27">
        <f t="shared" si="5"/>
        <v>5.9010720503851859E-5</v>
      </c>
      <c r="U35" s="24">
        <v>1</v>
      </c>
    </row>
    <row r="36" spans="1:21" x14ac:dyDescent="0.3">
      <c r="A36" s="19" t="s">
        <v>56</v>
      </c>
      <c r="B36" s="19" t="s">
        <v>69</v>
      </c>
      <c r="C36" s="19" t="s">
        <v>39</v>
      </c>
      <c r="D36" s="19">
        <v>0</v>
      </c>
      <c r="E36" s="19">
        <v>17844</v>
      </c>
      <c r="F36" s="19">
        <v>2869013</v>
      </c>
      <c r="G36" s="19">
        <v>1557</v>
      </c>
      <c r="H36" s="19">
        <v>252664</v>
      </c>
      <c r="I36" s="19">
        <v>2161</v>
      </c>
      <c r="J36" s="3">
        <f t="shared" si="0"/>
        <v>1557</v>
      </c>
      <c r="K36" s="14">
        <f t="shared" si="1"/>
        <v>6.2195605248216027E-3</v>
      </c>
      <c r="L36" s="14">
        <f t="shared" si="2"/>
        <v>6.1623341671152203E-3</v>
      </c>
      <c r="M36" s="19">
        <v>16218</v>
      </c>
      <c r="N36" s="19">
        <v>2651992</v>
      </c>
      <c r="O36" s="19">
        <v>1420</v>
      </c>
      <c r="P36" s="19">
        <v>232670</v>
      </c>
      <c r="Q36" s="19">
        <v>2001</v>
      </c>
      <c r="R36" s="1">
        <f t="shared" si="3"/>
        <v>6.1154030630559972E-3</v>
      </c>
      <c r="S36" s="1">
        <f t="shared" si="4"/>
        <v>6.1030644260110884E-3</v>
      </c>
      <c r="T36" s="1">
        <f t="shared" si="5"/>
        <v>-1.0415746176560547E-4</v>
      </c>
      <c r="U36" s="19">
        <v>1</v>
      </c>
    </row>
    <row r="37" spans="1:21" x14ac:dyDescent="0.3">
      <c r="A37" s="24" t="s">
        <v>56</v>
      </c>
      <c r="B37" s="24" t="s">
        <v>69</v>
      </c>
      <c r="C37" s="24" t="s">
        <v>39</v>
      </c>
      <c r="D37" s="24">
        <v>1</v>
      </c>
      <c r="E37" s="24">
        <v>92037</v>
      </c>
      <c r="F37" s="24">
        <v>5527903</v>
      </c>
      <c r="G37" s="24">
        <v>7998</v>
      </c>
      <c r="H37" s="24">
        <v>479555</v>
      </c>
      <c r="I37" s="24">
        <v>12675</v>
      </c>
      <c r="J37" s="25">
        <f t="shared" si="0"/>
        <v>7998</v>
      </c>
      <c r="K37" s="26">
        <f t="shared" si="1"/>
        <v>1.6649532381447358E-2</v>
      </c>
      <c r="L37" s="26">
        <f t="shared" si="2"/>
        <v>1.6677961860474814E-2</v>
      </c>
      <c r="M37" s="24">
        <v>89082</v>
      </c>
      <c r="N37" s="24">
        <v>5168738</v>
      </c>
      <c r="O37" s="24">
        <v>7740</v>
      </c>
      <c r="P37" s="24">
        <v>446350</v>
      </c>
      <c r="Q37" s="24">
        <v>12310</v>
      </c>
      <c r="R37" s="27">
        <f t="shared" si="3"/>
        <v>1.7234767945289546E-2</v>
      </c>
      <c r="S37" s="27">
        <f t="shared" si="4"/>
        <v>1.7340651954744036E-2</v>
      </c>
      <c r="T37" s="27">
        <f t="shared" si="5"/>
        <v>5.8523556384218814E-4</v>
      </c>
      <c r="U37" s="24">
        <v>1</v>
      </c>
    </row>
    <row r="38" spans="1:21" x14ac:dyDescent="0.3">
      <c r="A38" s="19" t="s">
        <v>56</v>
      </c>
      <c r="B38" s="19" t="s">
        <v>69</v>
      </c>
      <c r="C38" s="19" t="s">
        <v>40</v>
      </c>
      <c r="D38" s="19">
        <v>0</v>
      </c>
      <c r="E38" s="19">
        <v>110138</v>
      </c>
      <c r="F38" s="19">
        <v>7322997</v>
      </c>
      <c r="G38" s="19">
        <v>9861</v>
      </c>
      <c r="H38" s="19">
        <v>648967</v>
      </c>
      <c r="I38" s="19">
        <v>17018</v>
      </c>
      <c r="J38" s="3">
        <f t="shared" si="0"/>
        <v>9861</v>
      </c>
      <c r="K38" s="14">
        <f t="shared" si="1"/>
        <v>1.504001708590076E-2</v>
      </c>
      <c r="L38" s="14">
        <f t="shared" si="2"/>
        <v>1.5194917461134388E-2</v>
      </c>
      <c r="M38" s="19">
        <v>104287</v>
      </c>
      <c r="N38" s="19">
        <v>7008804</v>
      </c>
      <c r="O38" s="19">
        <v>9309</v>
      </c>
      <c r="P38" s="19">
        <v>617127</v>
      </c>
      <c r="Q38" s="19">
        <v>16723</v>
      </c>
      <c r="R38" s="1">
        <f t="shared" si="3"/>
        <v>1.4879428786994187E-2</v>
      </c>
      <c r="S38" s="1">
        <f t="shared" si="4"/>
        <v>1.508441536345031E-2</v>
      </c>
      <c r="T38" s="1">
        <f t="shared" si="5"/>
        <v>-1.6058829890657281E-4</v>
      </c>
      <c r="U38" s="19">
        <v>1</v>
      </c>
    </row>
    <row r="39" spans="1:21" x14ac:dyDescent="0.3">
      <c r="A39" s="24" t="s">
        <v>56</v>
      </c>
      <c r="B39" s="24" t="s">
        <v>69</v>
      </c>
      <c r="C39" s="24" t="s">
        <v>40</v>
      </c>
      <c r="D39" s="24">
        <v>1</v>
      </c>
      <c r="E39" s="24">
        <v>313809</v>
      </c>
      <c r="F39" s="24">
        <v>8028335</v>
      </c>
      <c r="G39" s="24">
        <v>27593</v>
      </c>
      <c r="H39" s="24">
        <v>701981</v>
      </c>
      <c r="I39" s="24">
        <v>49999</v>
      </c>
      <c r="J39" s="25">
        <f t="shared" si="0"/>
        <v>27593</v>
      </c>
      <c r="K39" s="26">
        <f t="shared" si="1"/>
        <v>3.9087681318729223E-2</v>
      </c>
      <c r="L39" s="26">
        <f t="shared" si="2"/>
        <v>3.9307331679917262E-2</v>
      </c>
      <c r="M39" s="24">
        <v>306569</v>
      </c>
      <c r="N39" s="24">
        <v>7935382</v>
      </c>
      <c r="O39" s="24">
        <v>26993</v>
      </c>
      <c r="P39" s="24">
        <v>690508</v>
      </c>
      <c r="Q39" s="24">
        <v>49638</v>
      </c>
      <c r="R39" s="27">
        <f t="shared" si="3"/>
        <v>3.863317481124412E-2</v>
      </c>
      <c r="S39" s="27">
        <f t="shared" si="4"/>
        <v>3.9091509439427206E-2</v>
      </c>
      <c r="T39" s="27">
        <f t="shared" si="5"/>
        <v>-4.5450650748510291E-4</v>
      </c>
      <c r="U39" s="24">
        <v>1</v>
      </c>
    </row>
    <row r="40" spans="1:21" s="19" customFormat="1" x14ac:dyDescent="0.3">
      <c r="D40" s="5" t="s">
        <v>65</v>
      </c>
      <c r="E40" s="19">
        <f>SUM(E28:E39)</f>
        <v>1200535</v>
      </c>
      <c r="F40" s="19">
        <f t="shared" ref="F40:Q40" si="33">SUM(F28:F39)</f>
        <v>57613006</v>
      </c>
      <c r="G40" s="19">
        <f t="shared" si="33"/>
        <v>105922</v>
      </c>
      <c r="H40" s="19">
        <f t="shared" si="33"/>
        <v>5053423</v>
      </c>
      <c r="I40" s="19">
        <f t="shared" si="33"/>
        <v>182520</v>
      </c>
      <c r="J40" s="3">
        <f t="shared" si="33"/>
        <v>105922</v>
      </c>
      <c r="K40" s="14">
        <f t="shared" si="1"/>
        <v>2.0837916355206324E-2</v>
      </c>
      <c r="L40" s="14">
        <f t="shared" si="2"/>
        <v>2.0960446018471045E-2</v>
      </c>
      <c r="M40" s="19">
        <f t="shared" si="33"/>
        <v>1161175</v>
      </c>
      <c r="N40" s="19">
        <f t="shared" si="33"/>
        <v>55243161</v>
      </c>
      <c r="O40" s="19">
        <f t="shared" si="33"/>
        <v>102471</v>
      </c>
      <c r="P40" s="19">
        <f t="shared" si="33"/>
        <v>4822019</v>
      </c>
      <c r="Q40" s="19">
        <f t="shared" si="33"/>
        <v>179419</v>
      </c>
      <c r="R40" s="1">
        <f t="shared" si="3"/>
        <v>2.1019343914806032E-2</v>
      </c>
      <c r="S40" s="1">
        <f t="shared" si="4"/>
        <v>2.1250642106553291E-2</v>
      </c>
      <c r="T40" s="1">
        <f t="shared" si="5"/>
        <v>1.8142755959970822E-4</v>
      </c>
      <c r="U40" s="19">
        <v>1</v>
      </c>
    </row>
    <row r="41" spans="1:21" x14ac:dyDescent="0.3">
      <c r="E41"/>
      <c r="F41"/>
      <c r="G41"/>
      <c r="H41" s="11"/>
      <c r="I41" s="10"/>
      <c r="K41" s="14"/>
      <c r="L41" s="14"/>
      <c r="M41"/>
      <c r="N41"/>
      <c r="O41"/>
      <c r="P41" s="16"/>
      <c r="Q41" s="16"/>
      <c r="R41" s="1"/>
      <c r="S41" s="1"/>
      <c r="T41" s="1"/>
      <c r="U41" s="19"/>
    </row>
    <row r="42" spans="1:21" x14ac:dyDescent="0.3">
      <c r="A42" s="19" t="s">
        <v>57</v>
      </c>
      <c r="B42" s="19" t="s">
        <v>68</v>
      </c>
      <c r="C42" s="19" t="s">
        <v>53</v>
      </c>
      <c r="D42" s="19">
        <v>0</v>
      </c>
      <c r="E42" s="19">
        <v>1133780</v>
      </c>
      <c r="F42" s="19">
        <v>72219606</v>
      </c>
      <c r="G42" s="19">
        <v>100389</v>
      </c>
      <c r="H42" s="19">
        <v>6340781</v>
      </c>
      <c r="I42" s="19">
        <v>193516</v>
      </c>
      <c r="J42" s="3">
        <f t="shared" si="0"/>
        <v>100389</v>
      </c>
      <c r="K42" s="14">
        <f t="shared" si="1"/>
        <v>1.5699061000138938E-2</v>
      </c>
      <c r="L42" s="14">
        <f t="shared" si="2"/>
        <v>1.5832276812588229E-2</v>
      </c>
      <c r="M42" s="19">
        <v>1131854</v>
      </c>
      <c r="N42" s="19">
        <v>72673737</v>
      </c>
      <c r="O42" s="19">
        <v>100366</v>
      </c>
      <c r="P42" s="19">
        <v>6361031</v>
      </c>
      <c r="Q42" s="19">
        <v>197209</v>
      </c>
      <c r="R42" s="1">
        <f t="shared" si="3"/>
        <v>1.5574457110964309E-2</v>
      </c>
      <c r="S42" s="1">
        <f t="shared" si="4"/>
        <v>1.5778259844984249E-2</v>
      </c>
      <c r="T42" s="1">
        <f t="shared" si="5"/>
        <v>-1.2460388917462893E-4</v>
      </c>
      <c r="U42" s="19">
        <v>1</v>
      </c>
    </row>
    <row r="43" spans="1:21" x14ac:dyDescent="0.3">
      <c r="A43" s="24" t="s">
        <v>57</v>
      </c>
      <c r="B43" s="24" t="s">
        <v>68</v>
      </c>
      <c r="C43" s="24" t="s">
        <v>53</v>
      </c>
      <c r="D43" s="24">
        <v>1</v>
      </c>
      <c r="E43" s="24">
        <v>762620</v>
      </c>
      <c r="F43" s="24">
        <v>8135487</v>
      </c>
      <c r="G43" s="24">
        <v>69054</v>
      </c>
      <c r="H43" s="24">
        <v>731717</v>
      </c>
      <c r="I43" s="24">
        <v>145997</v>
      </c>
      <c r="J43" s="25">
        <f t="shared" si="0"/>
        <v>69054</v>
      </c>
      <c r="K43" s="26">
        <f t="shared" si="1"/>
        <v>9.3739932225323452E-2</v>
      </c>
      <c r="L43" s="26">
        <f t="shared" si="2"/>
        <v>9.4372551136573293E-2</v>
      </c>
      <c r="M43" s="24">
        <v>767099</v>
      </c>
      <c r="N43" s="24">
        <v>8323083</v>
      </c>
      <c r="O43" s="24">
        <v>69364</v>
      </c>
      <c r="P43" s="24">
        <v>744711</v>
      </c>
      <c r="Q43" s="24">
        <v>146721</v>
      </c>
      <c r="R43" s="27">
        <f t="shared" si="3"/>
        <v>9.2165246940346501E-2</v>
      </c>
      <c r="S43" s="27">
        <f t="shared" si="4"/>
        <v>9.3142171929782164E-2</v>
      </c>
      <c r="T43" s="27">
        <f t="shared" si="5"/>
        <v>-1.574685284976951E-3</v>
      </c>
      <c r="U43" s="24">
        <v>1</v>
      </c>
    </row>
    <row r="44" spans="1:21" x14ac:dyDescent="0.3">
      <c r="A44" s="19" t="s">
        <v>57</v>
      </c>
      <c r="B44" s="19" t="s">
        <v>68</v>
      </c>
      <c r="C44" s="19" t="s">
        <v>54</v>
      </c>
      <c r="D44" s="19">
        <v>0</v>
      </c>
      <c r="E44" s="19">
        <v>2725583</v>
      </c>
      <c r="F44" s="19">
        <v>40101239</v>
      </c>
      <c r="G44" s="19">
        <v>245700</v>
      </c>
      <c r="H44" s="19">
        <v>3417693</v>
      </c>
      <c r="I44" s="19">
        <v>516448</v>
      </c>
      <c r="J44" s="3">
        <f t="shared" si="0"/>
        <v>245700</v>
      </c>
      <c r="K44" s="14">
        <f t="shared" si="1"/>
        <v>6.7967550828042997E-2</v>
      </c>
      <c r="L44" s="14">
        <f t="shared" si="2"/>
        <v>7.1890599887116838E-2</v>
      </c>
      <c r="M44" s="19">
        <v>2708382</v>
      </c>
      <c r="N44" s="19">
        <v>40691466</v>
      </c>
      <c r="O44" s="19">
        <v>244623</v>
      </c>
      <c r="P44" s="19">
        <v>3467279</v>
      </c>
      <c r="Q44" s="19">
        <v>521963</v>
      </c>
      <c r="R44" s="1">
        <f t="shared" si="3"/>
        <v>6.6558968408756761E-2</v>
      </c>
      <c r="S44" s="1">
        <f t="shared" si="4"/>
        <v>7.0551865021534182E-2</v>
      </c>
      <c r="T44" s="1">
        <f t="shared" si="5"/>
        <v>-1.4085824192862362E-3</v>
      </c>
      <c r="U44" s="19">
        <v>1</v>
      </c>
    </row>
    <row r="45" spans="1:21" x14ac:dyDescent="0.3">
      <c r="A45" s="24" t="s">
        <v>57</v>
      </c>
      <c r="B45" s="24" t="s">
        <v>68</v>
      </c>
      <c r="C45" s="24" t="s">
        <v>54</v>
      </c>
      <c r="D45" s="24">
        <v>1</v>
      </c>
      <c r="E45" s="24">
        <v>1033904</v>
      </c>
      <c r="F45" s="24">
        <v>4340707</v>
      </c>
      <c r="G45" s="24">
        <v>95707</v>
      </c>
      <c r="H45" s="24">
        <v>382221</v>
      </c>
      <c r="I45" s="24">
        <v>226571</v>
      </c>
      <c r="J45" s="25">
        <f t="shared" si="0"/>
        <v>95707</v>
      </c>
      <c r="K45" s="26">
        <f t="shared" si="1"/>
        <v>0.23818792652901935</v>
      </c>
      <c r="L45" s="26">
        <f t="shared" si="2"/>
        <v>0.25039702161838306</v>
      </c>
      <c r="M45" s="24">
        <v>1014966</v>
      </c>
      <c r="N45" s="24">
        <v>4303987</v>
      </c>
      <c r="O45" s="24">
        <v>94291</v>
      </c>
      <c r="P45" s="24">
        <v>379254</v>
      </c>
      <c r="Q45" s="24">
        <v>223199</v>
      </c>
      <c r="R45" s="27">
        <f t="shared" si="3"/>
        <v>0.2358199501996637</v>
      </c>
      <c r="S45" s="27">
        <f t="shared" si="4"/>
        <v>0.24862229534823627</v>
      </c>
      <c r="T45" s="27">
        <f t="shared" si="5"/>
        <v>-2.3679763293556477E-3</v>
      </c>
      <c r="U45" s="24">
        <v>1</v>
      </c>
    </row>
    <row r="46" spans="1:21" x14ac:dyDescent="0.3">
      <c r="A46" s="19" t="s">
        <v>57</v>
      </c>
      <c r="B46" s="19" t="s">
        <v>68</v>
      </c>
      <c r="C46" s="19" t="s">
        <v>55</v>
      </c>
      <c r="D46" s="19">
        <v>0</v>
      </c>
      <c r="E46" s="19">
        <v>2837373</v>
      </c>
      <c r="F46" s="19">
        <v>15338927</v>
      </c>
      <c r="G46" s="19">
        <v>270212</v>
      </c>
      <c r="H46" s="19">
        <v>1362054</v>
      </c>
      <c r="I46" s="19">
        <v>569945</v>
      </c>
      <c r="J46" s="3">
        <f t="shared" si="0"/>
        <v>270212</v>
      </c>
      <c r="K46" s="14">
        <f t="shared" si="1"/>
        <v>0.18497858422561109</v>
      </c>
      <c r="L46" s="14">
        <f t="shared" si="2"/>
        <v>0.19838567340208244</v>
      </c>
      <c r="M46" s="19">
        <v>2774612</v>
      </c>
      <c r="N46" s="19">
        <v>15045592</v>
      </c>
      <c r="O46" s="19">
        <v>265673</v>
      </c>
      <c r="P46" s="19">
        <v>1338404</v>
      </c>
      <c r="Q46" s="19">
        <v>567899</v>
      </c>
      <c r="R46" s="1">
        <f t="shared" si="3"/>
        <v>0.18441361429978961</v>
      </c>
      <c r="S46" s="1">
        <f t="shared" si="4"/>
        <v>0.19849985505124013</v>
      </c>
      <c r="T46" s="1">
        <f t="shared" si="5"/>
        <v>-5.6496992582147354E-4</v>
      </c>
      <c r="U46" s="19">
        <v>1</v>
      </c>
    </row>
    <row r="47" spans="1:21" x14ac:dyDescent="0.3">
      <c r="A47" s="24" t="s">
        <v>57</v>
      </c>
      <c r="B47" s="24" t="s">
        <v>68</v>
      </c>
      <c r="C47" s="24" t="s">
        <v>55</v>
      </c>
      <c r="D47" s="24">
        <v>1</v>
      </c>
      <c r="E47" s="24">
        <v>847152</v>
      </c>
      <c r="F47" s="24">
        <v>1962655</v>
      </c>
      <c r="G47" s="24">
        <v>81774</v>
      </c>
      <c r="H47" s="24">
        <v>181681</v>
      </c>
      <c r="I47" s="24">
        <v>192669</v>
      </c>
      <c r="J47" s="25">
        <f t="shared" si="0"/>
        <v>81774</v>
      </c>
      <c r="K47" s="26">
        <f t="shared" si="1"/>
        <v>0.43163571794329619</v>
      </c>
      <c r="L47" s="26">
        <f t="shared" si="2"/>
        <v>0.4500965978831028</v>
      </c>
      <c r="M47" s="24">
        <v>819418</v>
      </c>
      <c r="N47" s="24">
        <v>1935838</v>
      </c>
      <c r="O47" s="24">
        <v>79636</v>
      </c>
      <c r="P47" s="24">
        <v>179817</v>
      </c>
      <c r="Q47" s="24">
        <v>187325</v>
      </c>
      <c r="R47" s="27">
        <f t="shared" si="3"/>
        <v>0.42328851897731112</v>
      </c>
      <c r="S47" s="27">
        <f t="shared" si="4"/>
        <v>0.44287247590606005</v>
      </c>
      <c r="T47" s="27">
        <f t="shared" si="5"/>
        <v>-8.3471989659850698E-3</v>
      </c>
      <c r="U47" s="24">
        <v>1</v>
      </c>
    </row>
    <row r="48" spans="1:21" x14ac:dyDescent="0.3">
      <c r="A48" s="19" t="s">
        <v>57</v>
      </c>
      <c r="B48" s="19" t="s">
        <v>69</v>
      </c>
      <c r="C48" s="19" t="s">
        <v>53</v>
      </c>
      <c r="D48" s="19">
        <v>0</v>
      </c>
      <c r="E48" s="19">
        <v>1266886</v>
      </c>
      <c r="F48" s="19">
        <v>80530884</v>
      </c>
      <c r="G48" s="19">
        <v>110447</v>
      </c>
      <c r="H48" s="19">
        <v>7069120</v>
      </c>
      <c r="I48" s="19">
        <v>215331</v>
      </c>
      <c r="J48" s="3">
        <f t="shared" si="0"/>
        <v>110447</v>
      </c>
      <c r="K48" s="14">
        <f t="shared" si="1"/>
        <v>1.5731678792946069E-2</v>
      </c>
      <c r="L48" s="14">
        <f t="shared" si="2"/>
        <v>1.5623868317414332E-2</v>
      </c>
      <c r="M48" s="19">
        <v>1262070</v>
      </c>
      <c r="N48" s="19">
        <v>81213798</v>
      </c>
      <c r="O48" s="19">
        <v>110167</v>
      </c>
      <c r="P48" s="19">
        <v>7100696</v>
      </c>
      <c r="Q48" s="19">
        <v>218592</v>
      </c>
      <c r="R48" s="1">
        <f t="shared" si="3"/>
        <v>1.5540093322565705E-2</v>
      </c>
      <c r="S48" s="1">
        <f t="shared" si="4"/>
        <v>1.5514957970317276E-2</v>
      </c>
      <c r="T48" s="1">
        <f t="shared" si="5"/>
        <v>-1.9158547038036419E-4</v>
      </c>
      <c r="U48" s="19">
        <v>1</v>
      </c>
    </row>
    <row r="49" spans="1:21" x14ac:dyDescent="0.3">
      <c r="A49" s="24" t="s">
        <v>57</v>
      </c>
      <c r="B49" s="24" t="s">
        <v>69</v>
      </c>
      <c r="C49" s="24" t="s">
        <v>53</v>
      </c>
      <c r="D49" s="24">
        <v>1</v>
      </c>
      <c r="E49" s="24">
        <v>1042407</v>
      </c>
      <c r="F49" s="24">
        <v>12177160</v>
      </c>
      <c r="G49" s="24">
        <v>92574</v>
      </c>
      <c r="H49" s="24">
        <v>1076511</v>
      </c>
      <c r="I49" s="24">
        <v>191773</v>
      </c>
      <c r="J49" s="25">
        <f t="shared" si="0"/>
        <v>92574</v>
      </c>
      <c r="K49" s="26">
        <f t="shared" si="1"/>
        <v>8.5603457620660323E-2</v>
      </c>
      <c r="L49" s="26">
        <f t="shared" si="2"/>
        <v>8.5994476600796468E-2</v>
      </c>
      <c r="M49" s="24">
        <v>1031735</v>
      </c>
      <c r="N49" s="24">
        <v>12112352</v>
      </c>
      <c r="O49" s="24">
        <v>91789</v>
      </c>
      <c r="P49" s="24">
        <v>1067123</v>
      </c>
      <c r="Q49" s="24">
        <v>191509</v>
      </c>
      <c r="R49" s="27">
        <f t="shared" si="3"/>
        <v>8.5180400965890024E-2</v>
      </c>
      <c r="S49" s="27">
        <f t="shared" si="4"/>
        <v>8.6015389041375734E-2</v>
      </c>
      <c r="T49" s="27">
        <f t="shared" si="5"/>
        <v>-4.2305665477029852E-4</v>
      </c>
      <c r="U49" s="24">
        <v>1</v>
      </c>
    </row>
    <row r="50" spans="1:21" x14ac:dyDescent="0.3">
      <c r="A50" s="19" t="s">
        <v>57</v>
      </c>
      <c r="B50" s="19" t="s">
        <v>69</v>
      </c>
      <c r="C50" s="19" t="s">
        <v>54</v>
      </c>
      <c r="D50" s="19">
        <v>0</v>
      </c>
      <c r="E50" s="19">
        <v>3686577</v>
      </c>
      <c r="F50" s="19">
        <v>48737187</v>
      </c>
      <c r="G50" s="19">
        <v>325789</v>
      </c>
      <c r="H50" s="19">
        <v>4125714</v>
      </c>
      <c r="I50" s="19">
        <v>685275</v>
      </c>
      <c r="J50" s="3">
        <f t="shared" si="0"/>
        <v>325789</v>
      </c>
      <c r="K50" s="14">
        <f t="shared" si="1"/>
        <v>7.5641973345732902E-2</v>
      </c>
      <c r="L50" s="14">
        <f t="shared" si="2"/>
        <v>7.896548330785895E-2</v>
      </c>
      <c r="M50" s="19">
        <v>3610691</v>
      </c>
      <c r="N50" s="19">
        <v>49119417</v>
      </c>
      <c r="O50" s="19">
        <v>319592</v>
      </c>
      <c r="P50" s="19">
        <v>4157447</v>
      </c>
      <c r="Q50" s="19">
        <v>684014</v>
      </c>
      <c r="R50" s="1">
        <f t="shared" si="3"/>
        <v>7.3508425395195545E-2</v>
      </c>
      <c r="S50" s="1">
        <f t="shared" si="4"/>
        <v>7.6872176602612127E-2</v>
      </c>
      <c r="T50" s="1">
        <f t="shared" si="5"/>
        <v>-2.1335479505373567E-3</v>
      </c>
      <c r="U50" s="19">
        <v>1</v>
      </c>
    </row>
    <row r="51" spans="1:21" x14ac:dyDescent="0.3">
      <c r="A51" s="24" t="s">
        <v>57</v>
      </c>
      <c r="B51" s="24" t="s">
        <v>69</v>
      </c>
      <c r="C51" s="24" t="s">
        <v>54</v>
      </c>
      <c r="D51" s="24">
        <v>1</v>
      </c>
      <c r="E51" s="24">
        <v>2178478</v>
      </c>
      <c r="F51" s="24">
        <v>8787136</v>
      </c>
      <c r="G51" s="24">
        <v>196583</v>
      </c>
      <c r="H51" s="24">
        <v>762872</v>
      </c>
      <c r="I51" s="24">
        <v>453688</v>
      </c>
      <c r="J51" s="25">
        <f t="shared" si="0"/>
        <v>196583</v>
      </c>
      <c r="K51" s="26">
        <f t="shared" si="1"/>
        <v>0.24791672736145201</v>
      </c>
      <c r="L51" s="26">
        <f t="shared" si="2"/>
        <v>0.25768805251732924</v>
      </c>
      <c r="M51" s="24">
        <v>2111358</v>
      </c>
      <c r="N51" s="24">
        <v>8588694</v>
      </c>
      <c r="O51" s="24">
        <v>191113</v>
      </c>
      <c r="P51" s="24">
        <v>746368</v>
      </c>
      <c r="Q51" s="24">
        <v>444739</v>
      </c>
      <c r="R51" s="27">
        <f t="shared" si="3"/>
        <v>0.24582992478251059</v>
      </c>
      <c r="S51" s="27">
        <f t="shared" si="4"/>
        <v>0.2560573336477448</v>
      </c>
      <c r="T51" s="27">
        <f t="shared" si="5"/>
        <v>-2.0868025789414213E-3</v>
      </c>
      <c r="U51" s="24">
        <v>1</v>
      </c>
    </row>
    <row r="52" spans="1:21" x14ac:dyDescent="0.3">
      <c r="A52" s="19" t="s">
        <v>57</v>
      </c>
      <c r="B52" s="19" t="s">
        <v>69</v>
      </c>
      <c r="C52" s="19" t="s">
        <v>55</v>
      </c>
      <c r="D52" s="19">
        <v>0</v>
      </c>
      <c r="E52" s="19">
        <v>5863480</v>
      </c>
      <c r="F52" s="19">
        <v>26156498</v>
      </c>
      <c r="G52" s="19">
        <v>543712</v>
      </c>
      <c r="H52" s="19">
        <v>2294978</v>
      </c>
      <c r="I52" s="19">
        <v>1143386</v>
      </c>
      <c r="J52" s="3">
        <f t="shared" si="0"/>
        <v>543712</v>
      </c>
      <c r="K52" s="14">
        <f t="shared" si="1"/>
        <v>0.22416915291947723</v>
      </c>
      <c r="L52" s="14">
        <f t="shared" si="2"/>
        <v>0.23691381791023705</v>
      </c>
      <c r="M52" s="19">
        <v>5669744</v>
      </c>
      <c r="N52" s="19">
        <v>25340354</v>
      </c>
      <c r="O52" s="19">
        <v>528062</v>
      </c>
      <c r="P52" s="19">
        <v>2226753</v>
      </c>
      <c r="Q52" s="19">
        <v>1123114</v>
      </c>
      <c r="R52" s="1">
        <f t="shared" si="3"/>
        <v>0.22374367777182591</v>
      </c>
      <c r="S52" s="1">
        <f t="shared" si="4"/>
        <v>0.23714439814384441</v>
      </c>
      <c r="T52" s="1">
        <f t="shared" si="5"/>
        <v>-4.2547514765131633E-4</v>
      </c>
      <c r="U52" s="19">
        <v>1</v>
      </c>
    </row>
    <row r="53" spans="1:21" x14ac:dyDescent="0.3">
      <c r="A53" s="24" t="s">
        <v>57</v>
      </c>
      <c r="B53" s="24" t="s">
        <v>69</v>
      </c>
      <c r="C53" s="24" t="s">
        <v>55</v>
      </c>
      <c r="D53" s="24">
        <v>1</v>
      </c>
      <c r="E53" s="24">
        <v>3547588</v>
      </c>
      <c r="F53" s="24">
        <v>6965192</v>
      </c>
      <c r="G53" s="24">
        <v>334210</v>
      </c>
      <c r="H53" s="24">
        <v>638074</v>
      </c>
      <c r="I53" s="24">
        <v>774012</v>
      </c>
      <c r="J53" s="25">
        <f t="shared" si="0"/>
        <v>334210</v>
      </c>
      <c r="K53" s="26">
        <f t="shared" si="1"/>
        <v>0.50933097034511032</v>
      </c>
      <c r="L53" s="26">
        <f t="shared" si="2"/>
        <v>0.52377937355228388</v>
      </c>
      <c r="M53" s="24">
        <v>3371193</v>
      </c>
      <c r="N53" s="24">
        <v>6691558</v>
      </c>
      <c r="O53" s="24">
        <v>319625</v>
      </c>
      <c r="P53" s="24">
        <v>615357</v>
      </c>
      <c r="Q53" s="24">
        <v>744813</v>
      </c>
      <c r="R53" s="27">
        <f t="shared" si="3"/>
        <v>0.50379791970718923</v>
      </c>
      <c r="S53" s="27">
        <f t="shared" si="4"/>
        <v>0.51941393370027478</v>
      </c>
      <c r="T53" s="27">
        <f t="shared" si="5"/>
        <v>-5.5330506379210886E-3</v>
      </c>
      <c r="U53" s="24">
        <v>1</v>
      </c>
    </row>
    <row r="54" spans="1:21" x14ac:dyDescent="0.3">
      <c r="D54" s="5" t="s">
        <v>65</v>
      </c>
      <c r="E54" s="19">
        <f>SUM(E42:E53)</f>
        <v>26925828</v>
      </c>
      <c r="F54" s="19">
        <f t="shared" ref="F54" si="34">SUM(F42:F53)</f>
        <v>325452678</v>
      </c>
      <c r="G54" s="19">
        <f t="shared" ref="G54" si="35">SUM(G42:G53)</f>
        <v>2466151</v>
      </c>
      <c r="H54" s="19">
        <f t="shared" ref="H54" si="36">SUM(H42:H53)</f>
        <v>28383416</v>
      </c>
      <c r="I54" s="19">
        <f t="shared" ref="I54" si="37">SUM(I42:I53)</f>
        <v>5308611</v>
      </c>
      <c r="J54" s="3">
        <f t="shared" ref="J54" si="38">SUM(J42:J53)</f>
        <v>2466151</v>
      </c>
      <c r="K54" s="14">
        <f t="shared" ref="K54" si="39">E54/F54</f>
        <v>8.2733465785154794E-2</v>
      </c>
      <c r="L54" s="14">
        <f t="shared" ref="L54" si="40">G54/H54</f>
        <v>8.6887039953189568E-2</v>
      </c>
      <c r="M54" s="19">
        <f t="shared" ref="M54" si="41">SUM(M42:M53)</f>
        <v>26273122</v>
      </c>
      <c r="N54" s="19">
        <f t="shared" ref="N54" si="42">SUM(N42:N53)</f>
        <v>326039876</v>
      </c>
      <c r="O54" s="19">
        <f t="shared" ref="O54" si="43">SUM(O42:O53)</f>
        <v>2414301</v>
      </c>
      <c r="P54" s="19">
        <f t="shared" ref="P54" si="44">SUM(P42:P53)</f>
        <v>28384240</v>
      </c>
      <c r="Q54" s="19">
        <f t="shared" ref="Q54" si="45">SUM(Q42:Q53)</f>
        <v>5251097</v>
      </c>
      <c r="R54" s="1">
        <f t="shared" ref="R54" si="46">M54/N54</f>
        <v>8.0582541995568663E-2</v>
      </c>
      <c r="S54" s="1">
        <f t="shared" ref="S54" si="47">O54/P54</f>
        <v>8.5057799680386015E-2</v>
      </c>
      <c r="T54" s="1">
        <f t="shared" ref="T54" si="48">R54-K54</f>
        <v>-2.1509237895861316E-3</v>
      </c>
      <c r="U54" s="19">
        <v>1</v>
      </c>
    </row>
    <row r="55" spans="1:21" x14ac:dyDescent="0.3">
      <c r="E55"/>
      <c r="F55"/>
      <c r="G55"/>
      <c r="H55" s="11"/>
      <c r="I55" s="10"/>
      <c r="M55"/>
      <c r="N55"/>
      <c r="O55"/>
      <c r="P55" s="16"/>
      <c r="Q55" s="16"/>
    </row>
    <row r="56" spans="1:21" x14ac:dyDescent="0.3">
      <c r="E56"/>
      <c r="F56"/>
      <c r="G56"/>
      <c r="H56" s="11"/>
      <c r="I56" s="10"/>
      <c r="M56"/>
      <c r="N56"/>
      <c r="O56"/>
      <c r="P56" s="16"/>
      <c r="Q56" s="16"/>
    </row>
    <row r="57" spans="1:21" x14ac:dyDescent="0.3">
      <c r="E57"/>
      <c r="F57"/>
      <c r="G57"/>
      <c r="H57" s="11"/>
      <c r="I57" s="10"/>
      <c r="M57"/>
      <c r="N57"/>
      <c r="O57"/>
      <c r="P57" s="16"/>
      <c r="Q57" s="16"/>
    </row>
    <row r="58" spans="1:21" x14ac:dyDescent="0.3">
      <c r="E58"/>
      <c r="F58"/>
      <c r="G58"/>
      <c r="H58" s="11"/>
      <c r="I58" s="10"/>
      <c r="M58"/>
      <c r="N58"/>
      <c r="O58"/>
      <c r="P58" s="16"/>
      <c r="Q58" s="16"/>
    </row>
    <row r="59" spans="1:21" x14ac:dyDescent="0.3">
      <c r="E59"/>
      <c r="F59"/>
      <c r="G59"/>
      <c r="H59" s="11"/>
      <c r="I59" s="10"/>
      <c r="M59"/>
      <c r="N59"/>
      <c r="O59"/>
      <c r="P59" s="16"/>
      <c r="Q59" s="16"/>
    </row>
    <row r="60" spans="1:21" x14ac:dyDescent="0.3">
      <c r="E60"/>
      <c r="F60"/>
      <c r="G60"/>
      <c r="H60" s="11"/>
      <c r="I60" s="10"/>
      <c r="M60"/>
      <c r="N60"/>
      <c r="O60"/>
      <c r="P60" s="16"/>
      <c r="Q60" s="16"/>
    </row>
    <row r="61" spans="1:21" x14ac:dyDescent="0.3">
      <c r="E61"/>
      <c r="F61"/>
      <c r="G61"/>
      <c r="H61" s="11"/>
      <c r="I61" s="10"/>
      <c r="M61"/>
      <c r="N61"/>
      <c r="O61"/>
      <c r="P61" s="16"/>
      <c r="Q61" s="16"/>
    </row>
    <row r="62" spans="1:21" x14ac:dyDescent="0.3">
      <c r="E62"/>
      <c r="F62"/>
      <c r="G62"/>
      <c r="H62" s="11"/>
      <c r="I62" s="10"/>
      <c r="M62"/>
      <c r="N62"/>
      <c r="O62"/>
      <c r="P62" s="16"/>
      <c r="Q62" s="16"/>
    </row>
    <row r="63" spans="1:21" x14ac:dyDescent="0.3">
      <c r="E63"/>
      <c r="F63"/>
      <c r="G63"/>
      <c r="H63" s="11"/>
      <c r="I63" s="10"/>
      <c r="M63"/>
      <c r="N63"/>
      <c r="O63"/>
      <c r="P63" s="16"/>
      <c r="Q63" s="16"/>
    </row>
    <row r="64" spans="1:21" x14ac:dyDescent="0.3">
      <c r="E64"/>
      <c r="F64"/>
      <c r="G64"/>
      <c r="H64" s="11"/>
      <c r="I64" s="10"/>
      <c r="M64"/>
      <c r="N64"/>
      <c r="O64"/>
      <c r="P64" s="16"/>
      <c r="Q64" s="16"/>
    </row>
    <row r="65" spans="5:17" x14ac:dyDescent="0.3">
      <c r="E65"/>
      <c r="F65"/>
      <c r="G65"/>
      <c r="H65" s="11"/>
      <c r="I65" s="10"/>
      <c r="M65"/>
      <c r="N65"/>
      <c r="O65"/>
      <c r="P65" s="16"/>
      <c r="Q65" s="16"/>
    </row>
    <row r="66" spans="5:17" x14ac:dyDescent="0.3">
      <c r="E66"/>
      <c r="F66"/>
      <c r="G66"/>
      <c r="H66" s="11"/>
      <c r="I66" s="10"/>
      <c r="M66"/>
      <c r="N66"/>
      <c r="O66"/>
      <c r="P66" s="16"/>
      <c r="Q66" s="16"/>
    </row>
    <row r="67" spans="5:17" x14ac:dyDescent="0.3">
      <c r="E67"/>
      <c r="F67"/>
      <c r="G67"/>
      <c r="H67" s="11"/>
      <c r="I67" s="10"/>
      <c r="M67"/>
      <c r="N67"/>
      <c r="O67"/>
      <c r="P67" s="16"/>
      <c r="Q67" s="16"/>
    </row>
    <row r="68" spans="5:17" x14ac:dyDescent="0.3">
      <c r="E68"/>
      <c r="F68"/>
      <c r="G68"/>
      <c r="H68" s="11"/>
      <c r="I68" s="10"/>
      <c r="M68"/>
      <c r="N68"/>
      <c r="O68"/>
      <c r="P68" s="16"/>
      <c r="Q68" s="16"/>
    </row>
    <row r="69" spans="5:17" x14ac:dyDescent="0.3">
      <c r="E69"/>
      <c r="F69"/>
      <c r="G69"/>
      <c r="H69" s="11"/>
      <c r="I69" s="10"/>
      <c r="M69"/>
      <c r="N69"/>
      <c r="O69"/>
      <c r="P69" s="16"/>
      <c r="Q69" s="16"/>
    </row>
    <row r="70" spans="5:17" x14ac:dyDescent="0.3">
      <c r="E70"/>
      <c r="F70"/>
      <c r="G70"/>
      <c r="H70" s="11"/>
      <c r="I70" s="10"/>
      <c r="M70"/>
      <c r="N70"/>
      <c r="O70"/>
      <c r="P70" s="16"/>
      <c r="Q70" s="16"/>
    </row>
    <row r="71" spans="5:17" x14ac:dyDescent="0.3">
      <c r="E71"/>
      <c r="F71"/>
      <c r="G71"/>
      <c r="H71" s="11"/>
      <c r="I71" s="10"/>
      <c r="M71"/>
      <c r="N71"/>
      <c r="O71"/>
      <c r="P71" s="16"/>
      <c r="Q71" s="16"/>
    </row>
    <row r="72" spans="5:17" x14ac:dyDescent="0.3">
      <c r="E72"/>
      <c r="F72"/>
      <c r="G72"/>
      <c r="H72" s="11"/>
      <c r="I72" s="10"/>
      <c r="M72"/>
      <c r="N72"/>
      <c r="O72"/>
      <c r="P72" s="16"/>
      <c r="Q72" s="16"/>
    </row>
    <row r="73" spans="5:17" x14ac:dyDescent="0.3">
      <c r="E73"/>
      <c r="F73"/>
      <c r="G73"/>
      <c r="H73" s="11"/>
      <c r="I73" s="10"/>
      <c r="M73"/>
      <c r="N73"/>
      <c r="O73"/>
      <c r="P73" s="16"/>
      <c r="Q73" s="16"/>
    </row>
    <row r="74" spans="5:17" x14ac:dyDescent="0.3">
      <c r="E74"/>
      <c r="F74"/>
      <c r="G74"/>
      <c r="H74" s="11"/>
      <c r="I74" s="10"/>
      <c r="M74"/>
      <c r="N74"/>
      <c r="O74"/>
      <c r="P74" s="16"/>
      <c r="Q74" s="16"/>
    </row>
    <row r="75" spans="5:17" x14ac:dyDescent="0.3">
      <c r="E75"/>
      <c r="F75"/>
      <c r="G75"/>
      <c r="H75" s="11"/>
      <c r="I75" s="10"/>
      <c r="M75"/>
      <c r="N75"/>
      <c r="O75"/>
      <c r="P75" s="16"/>
      <c r="Q75" s="16"/>
    </row>
    <row r="76" spans="5:17" x14ac:dyDescent="0.3">
      <c r="E76"/>
      <c r="F76"/>
      <c r="G76"/>
      <c r="H76" s="11"/>
      <c r="I76" s="10"/>
      <c r="M76"/>
      <c r="N76"/>
      <c r="O76"/>
      <c r="P76" s="16"/>
      <c r="Q76" s="16"/>
    </row>
    <row r="77" spans="5:17" x14ac:dyDescent="0.3">
      <c r="E77"/>
      <c r="F77"/>
      <c r="G77"/>
      <c r="H77" s="11"/>
      <c r="I77" s="10"/>
      <c r="M77"/>
      <c r="N77"/>
      <c r="O77"/>
      <c r="P77" s="16"/>
      <c r="Q77" s="16"/>
    </row>
    <row r="78" spans="5:17" x14ac:dyDescent="0.3">
      <c r="E78"/>
      <c r="F78"/>
      <c r="G78"/>
      <c r="H78" s="11"/>
      <c r="I78" s="10"/>
      <c r="M78"/>
      <c r="N78"/>
      <c r="O78"/>
      <c r="P78" s="16"/>
      <c r="Q78" s="16"/>
    </row>
    <row r="79" spans="5:17" x14ac:dyDescent="0.3">
      <c r="E79"/>
      <c r="F79"/>
      <c r="G79"/>
      <c r="H79" s="11"/>
      <c r="I79" s="10"/>
      <c r="M79"/>
      <c r="N79"/>
      <c r="O79"/>
      <c r="P79" s="16"/>
      <c r="Q79" s="16"/>
    </row>
    <row r="80" spans="5:17" x14ac:dyDescent="0.3">
      <c r="E80"/>
      <c r="F80"/>
      <c r="G80"/>
      <c r="H80" s="11"/>
      <c r="I80" s="10"/>
      <c r="M80"/>
      <c r="N80"/>
      <c r="O80"/>
      <c r="P80" s="16"/>
      <c r="Q80" s="16"/>
    </row>
    <row r="81" spans="4:17" x14ac:dyDescent="0.3">
      <c r="E81"/>
      <c r="F81"/>
      <c r="G81"/>
      <c r="H81" s="11"/>
      <c r="I81" s="10"/>
      <c r="M81"/>
      <c r="N81"/>
      <c r="O81"/>
      <c r="P81" s="16"/>
      <c r="Q81" s="16"/>
    </row>
    <row r="82" spans="4:17" x14ac:dyDescent="0.3">
      <c r="E82"/>
      <c r="F82"/>
      <c r="G82"/>
      <c r="H82" s="11"/>
      <c r="I82" s="10"/>
      <c r="M82"/>
      <c r="N82"/>
      <c r="O82"/>
      <c r="P82" s="16"/>
      <c r="Q82" s="16"/>
    </row>
    <row r="83" spans="4:17" x14ac:dyDescent="0.3">
      <c r="E83"/>
      <c r="F83"/>
      <c r="G83"/>
      <c r="H83" s="11"/>
      <c r="I83" s="10"/>
      <c r="M83"/>
      <c r="N83"/>
      <c r="O83"/>
      <c r="P83" s="16"/>
      <c r="Q83" s="16"/>
    </row>
    <row r="84" spans="4:17" x14ac:dyDescent="0.3">
      <c r="E84"/>
      <c r="F84"/>
      <c r="G84"/>
      <c r="H84" s="11"/>
      <c r="I84" s="10"/>
      <c r="M84"/>
      <c r="N84"/>
      <c r="O84"/>
      <c r="P84" s="16"/>
      <c r="Q84" s="16"/>
    </row>
    <row r="85" spans="4:17" x14ac:dyDescent="0.3">
      <c r="E85"/>
      <c r="F85"/>
      <c r="G85"/>
      <c r="H85" s="11"/>
      <c r="I85" s="10"/>
      <c r="M85"/>
      <c r="N85"/>
      <c r="O85"/>
      <c r="P85" s="16"/>
      <c r="Q85" s="16"/>
    </row>
    <row r="86" spans="4:17" x14ac:dyDescent="0.3">
      <c r="E86"/>
      <c r="F86"/>
      <c r="G86"/>
      <c r="H86" s="11"/>
      <c r="I86" s="10"/>
      <c r="M86"/>
      <c r="N86"/>
      <c r="O86"/>
      <c r="P86" s="16"/>
      <c r="Q86" s="16"/>
    </row>
    <row r="87" spans="4:17" x14ac:dyDescent="0.3">
      <c r="E87"/>
      <c r="F87"/>
      <c r="G87"/>
      <c r="H87" s="11"/>
      <c r="I87" s="10"/>
      <c r="M87"/>
      <c r="N87"/>
      <c r="O87"/>
      <c r="P87" s="16"/>
      <c r="Q87" s="16"/>
    </row>
    <row r="88" spans="4:17" x14ac:dyDescent="0.3">
      <c r="E88"/>
      <c r="F88"/>
      <c r="G88"/>
      <c r="H88" s="11"/>
      <c r="I88" s="10"/>
      <c r="M88"/>
      <c r="N88"/>
      <c r="O88"/>
      <c r="P88" s="16"/>
      <c r="Q88" s="16"/>
    </row>
    <row r="89" spans="4:17" x14ac:dyDescent="0.3">
      <c r="E89"/>
      <c r="F89"/>
      <c r="G89"/>
      <c r="H89" s="11"/>
      <c r="I89" s="10"/>
      <c r="M89"/>
      <c r="N89"/>
      <c r="O89"/>
      <c r="P89" s="16"/>
      <c r="Q89" s="16"/>
    </row>
    <row r="90" spans="4:17" x14ac:dyDescent="0.3">
      <c r="E90"/>
      <c r="F90"/>
      <c r="K90" s="1"/>
      <c r="L90" s="1"/>
      <c r="N90"/>
    </row>
    <row r="91" spans="4:17" x14ac:dyDescent="0.3">
      <c r="E91"/>
      <c r="F91"/>
      <c r="K91" s="1"/>
      <c r="L91" s="1"/>
      <c r="N91"/>
    </row>
    <row r="92" spans="4:17" x14ac:dyDescent="0.3">
      <c r="E92"/>
      <c r="F92"/>
      <c r="K92" s="1"/>
      <c r="L92" s="1"/>
      <c r="N92"/>
    </row>
    <row r="93" spans="4:17" x14ac:dyDescent="0.3">
      <c r="D93" s="3"/>
      <c r="F93"/>
      <c r="K93" s="3"/>
      <c r="L93" s="3"/>
      <c r="N93"/>
    </row>
  </sheetData>
  <sortState xmlns:xlrd2="http://schemas.microsoft.com/office/spreadsheetml/2017/richdata2" ref="A11:K92">
    <sortCondition ref="A13:A92"/>
    <sortCondition ref="B13:B92"/>
    <sortCondition ref="C13:C92"/>
    <sortCondition ref="D13:D92"/>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B9008-DCF8-4EB3-B3C6-4F5C911F9602}">
  <dimension ref="A1:U54"/>
  <sheetViews>
    <sheetView workbookViewId="0"/>
  </sheetViews>
  <sheetFormatPr defaultRowHeight="14.4" x14ac:dyDescent="0.3"/>
  <cols>
    <col min="1" max="1" width="20.33203125" customWidth="1"/>
    <col min="2" max="2" width="11.109375" bestFit="1" customWidth="1"/>
    <col min="3" max="3" width="7.44140625" bestFit="1" customWidth="1"/>
    <col min="4" max="4" width="9" bestFit="1" customWidth="1"/>
    <col min="5" max="6" width="13.88671875" bestFit="1" customWidth="1"/>
    <col min="7" max="7" width="19.109375" bestFit="1" customWidth="1"/>
    <col min="8" max="8" width="13.33203125" hidden="1" customWidth="1"/>
    <col min="9" max="9" width="18.44140625" bestFit="1" customWidth="1"/>
    <col min="10" max="10" width="30" customWidth="1"/>
    <col min="11" max="11" width="13.88671875" bestFit="1" customWidth="1"/>
    <col min="12" max="12" width="13.33203125" bestFit="1" customWidth="1"/>
    <col min="13" max="14" width="13.88671875" hidden="1" customWidth="1"/>
    <col min="15" max="15" width="19.109375" bestFit="1" customWidth="1"/>
    <col min="16" max="16" width="13.33203125" hidden="1" customWidth="1"/>
    <col min="17" max="17" width="18.44140625" bestFit="1" customWidth="1"/>
    <col min="18" max="18" width="13.88671875" bestFit="1" customWidth="1"/>
    <col min="19" max="19" width="13.33203125" bestFit="1" customWidth="1"/>
    <col min="20" max="20" width="17.44140625" bestFit="1" customWidth="1"/>
    <col min="21" max="21" width="14.88671875" bestFit="1" customWidth="1"/>
  </cols>
  <sheetData>
    <row r="1" spans="1:21" s="19" customFormat="1" x14ac:dyDescent="0.3">
      <c r="A1" s="19" t="s">
        <v>79</v>
      </c>
      <c r="E1" s="3"/>
      <c r="F1" s="3"/>
      <c r="G1" s="3"/>
      <c r="H1" s="3"/>
      <c r="I1" s="3"/>
      <c r="J1" s="3"/>
      <c r="M1" s="3"/>
      <c r="N1" s="3"/>
      <c r="O1" s="3"/>
      <c r="P1" s="3"/>
      <c r="Q1" s="3"/>
    </row>
    <row r="2" spans="1:21" s="19" customFormat="1" x14ac:dyDescent="0.3">
      <c r="E2" s="3"/>
      <c r="F2" s="3"/>
      <c r="G2" s="3"/>
      <c r="H2" s="3"/>
      <c r="I2" s="3"/>
      <c r="J2" s="3"/>
      <c r="M2" s="3"/>
      <c r="N2" s="3"/>
      <c r="O2" s="3"/>
      <c r="P2" s="3"/>
      <c r="Q2" s="3"/>
    </row>
    <row r="3" spans="1:21" s="2" customFormat="1" ht="33" customHeight="1" x14ac:dyDescent="0.3">
      <c r="A3" s="4" t="s">
        <v>0</v>
      </c>
      <c r="B3" s="4" t="s">
        <v>1</v>
      </c>
      <c r="C3" s="4" t="s">
        <v>6</v>
      </c>
      <c r="D3" s="4" t="s">
        <v>7</v>
      </c>
      <c r="E3" s="4" t="s">
        <v>2</v>
      </c>
      <c r="F3" s="4" t="s">
        <v>5</v>
      </c>
      <c r="G3" s="4" t="s">
        <v>8</v>
      </c>
      <c r="H3" s="4" t="s">
        <v>43</v>
      </c>
      <c r="I3" s="4" t="s">
        <v>42</v>
      </c>
      <c r="J3" s="4" t="s">
        <v>34</v>
      </c>
      <c r="K3" s="4" t="s">
        <v>44</v>
      </c>
      <c r="L3" s="4" t="s">
        <v>45</v>
      </c>
      <c r="M3" s="4" t="s">
        <v>4</v>
      </c>
      <c r="N3" s="4" t="s">
        <v>3</v>
      </c>
      <c r="O3" s="4" t="s">
        <v>9</v>
      </c>
      <c r="P3" s="4" t="s">
        <v>47</v>
      </c>
      <c r="Q3" s="4" t="s">
        <v>46</v>
      </c>
      <c r="R3" s="4" t="s">
        <v>48</v>
      </c>
      <c r="S3" s="4" t="s">
        <v>49</v>
      </c>
      <c r="T3" s="4" t="s">
        <v>51</v>
      </c>
      <c r="U3" s="4" t="s">
        <v>35</v>
      </c>
    </row>
    <row r="4" spans="1:21" ht="28.8" x14ac:dyDescent="0.3">
      <c r="A4" s="2" t="s">
        <v>37</v>
      </c>
      <c r="B4" s="19" t="s">
        <v>68</v>
      </c>
      <c r="C4" s="19" t="s">
        <v>38</v>
      </c>
      <c r="D4" s="19" t="s">
        <v>41</v>
      </c>
      <c r="E4" s="3">
        <v>6739</v>
      </c>
      <c r="F4" s="3">
        <v>35434300</v>
      </c>
      <c r="G4" s="3">
        <v>620</v>
      </c>
      <c r="H4" s="3">
        <v>3800029</v>
      </c>
      <c r="I4" s="3">
        <v>718</v>
      </c>
      <c r="J4" s="3">
        <f>G4*U4</f>
        <v>2232.0766892954648</v>
      </c>
      <c r="K4" s="14">
        <f>E4/F4</f>
        <v>1.9018295832004583E-4</v>
      </c>
      <c r="L4" s="14">
        <f>G4/H4</f>
        <v>1.6315664959398995E-4</v>
      </c>
      <c r="M4" s="3">
        <v>7003</v>
      </c>
      <c r="N4" s="3">
        <v>34627733</v>
      </c>
      <c r="O4" s="3">
        <v>627</v>
      </c>
      <c r="P4" s="3">
        <v>3582962</v>
      </c>
      <c r="Q4" s="3">
        <v>748</v>
      </c>
      <c r="R4" s="14">
        <f>M4/N4</f>
        <v>2.0223674475022664E-4</v>
      </c>
      <c r="S4" s="14">
        <f>O4/P4</f>
        <v>1.7499487853904117E-4</v>
      </c>
      <c r="T4" s="14">
        <f>R4-K4</f>
        <v>1.2053786430180812E-5</v>
      </c>
      <c r="U4" s="19">
        <v>3.6001236924120401</v>
      </c>
    </row>
    <row r="5" spans="1:21" ht="28.8" x14ac:dyDescent="0.3">
      <c r="A5" s="23" t="s">
        <v>37</v>
      </c>
      <c r="B5" s="24" t="s">
        <v>68</v>
      </c>
      <c r="C5" s="24" t="s">
        <v>39</v>
      </c>
      <c r="D5" s="24" t="s">
        <v>41</v>
      </c>
      <c r="E5" s="25">
        <v>17265</v>
      </c>
      <c r="F5" s="25">
        <v>37479426</v>
      </c>
      <c r="G5" s="25">
        <v>1539</v>
      </c>
      <c r="H5" s="25">
        <v>3878265</v>
      </c>
      <c r="I5" s="25">
        <v>2248</v>
      </c>
      <c r="J5" s="25">
        <f t="shared" ref="J5:J25" si="0">G5*U5</f>
        <v>5983.4667819374336</v>
      </c>
      <c r="K5" s="26">
        <f t="shared" ref="K5:K26" si="1">E5/F5</f>
        <v>4.606527325151671E-4</v>
      </c>
      <c r="L5" s="26">
        <f t="shared" ref="L5:L26" si="2">G5/H5</f>
        <v>3.9682693163051001E-4</v>
      </c>
      <c r="M5" s="25">
        <v>18520</v>
      </c>
      <c r="N5" s="25">
        <v>35588879</v>
      </c>
      <c r="O5" s="25">
        <v>1656</v>
      </c>
      <c r="P5" s="25">
        <v>3552546</v>
      </c>
      <c r="Q5" s="25">
        <v>2423</v>
      </c>
      <c r="R5" s="26">
        <f t="shared" ref="R5:R26" si="3">M5/N5</f>
        <v>5.2038728165616007E-4</v>
      </c>
      <c r="S5" s="26">
        <f t="shared" ref="S5:S26" si="4">O5/P5</f>
        <v>4.6614456223789924E-4</v>
      </c>
      <c r="T5" s="26">
        <f t="shared" ref="T5:T26" si="5">R5-K5</f>
        <v>5.9734549140992967E-5</v>
      </c>
      <c r="U5" s="24">
        <v>3.8878926458332899</v>
      </c>
    </row>
    <row r="6" spans="1:21" ht="28.8" x14ac:dyDescent="0.3">
      <c r="A6" s="2" t="s">
        <v>37</v>
      </c>
      <c r="B6" s="19" t="s">
        <v>68</v>
      </c>
      <c r="C6" s="19" t="s">
        <v>40</v>
      </c>
      <c r="D6" s="19" t="s">
        <v>41</v>
      </c>
      <c r="E6" s="3">
        <v>56946</v>
      </c>
      <c r="F6" s="3">
        <v>33722610</v>
      </c>
      <c r="G6" s="3">
        <v>5123</v>
      </c>
      <c r="H6" s="3">
        <v>3392831</v>
      </c>
      <c r="I6" s="3">
        <v>10270</v>
      </c>
      <c r="J6" s="3">
        <f t="shared" si="0"/>
        <v>21182.530028063411</v>
      </c>
      <c r="K6" s="14">
        <f t="shared" si="1"/>
        <v>1.6886593297493876E-3</v>
      </c>
      <c r="L6" s="14">
        <f t="shared" si="2"/>
        <v>1.5099484766556307E-3</v>
      </c>
      <c r="M6" s="3">
        <v>60640</v>
      </c>
      <c r="N6" s="3">
        <v>32239230</v>
      </c>
      <c r="O6" s="3">
        <v>5456</v>
      </c>
      <c r="P6" s="3">
        <v>3126181</v>
      </c>
      <c r="Q6" s="3">
        <v>11156</v>
      </c>
      <c r="R6" s="14">
        <f t="shared" si="3"/>
        <v>1.8809382234004969E-3</v>
      </c>
      <c r="S6" s="14">
        <f t="shared" si="4"/>
        <v>1.7452604311778493E-3</v>
      </c>
      <c r="T6" s="14">
        <f t="shared" si="5"/>
        <v>1.9227889365110921E-4</v>
      </c>
      <c r="U6" s="19">
        <v>4.1347901674923699</v>
      </c>
    </row>
    <row r="7" spans="1:21" ht="28.8" x14ac:dyDescent="0.3">
      <c r="A7" s="23" t="s">
        <v>37</v>
      </c>
      <c r="B7" s="24" t="s">
        <v>69</v>
      </c>
      <c r="C7" s="24" t="s">
        <v>38</v>
      </c>
      <c r="D7" s="24" t="s">
        <v>41</v>
      </c>
      <c r="E7" s="25">
        <v>10922</v>
      </c>
      <c r="F7" s="25">
        <v>36983383</v>
      </c>
      <c r="G7" s="25">
        <v>973</v>
      </c>
      <c r="H7" s="25">
        <v>3924759</v>
      </c>
      <c r="I7" s="25">
        <v>1103</v>
      </c>
      <c r="J7" s="25">
        <f t="shared" si="0"/>
        <v>3535.8095136834022</v>
      </c>
      <c r="K7" s="26">
        <f t="shared" si="1"/>
        <v>2.9532182061332786E-4</v>
      </c>
      <c r="L7" s="26">
        <f t="shared" si="2"/>
        <v>2.4791331136510546E-4</v>
      </c>
      <c r="M7" s="25">
        <v>12191</v>
      </c>
      <c r="N7" s="25">
        <v>35712998</v>
      </c>
      <c r="O7" s="25">
        <v>1087</v>
      </c>
      <c r="P7" s="25">
        <v>3648307</v>
      </c>
      <c r="Q7" s="25">
        <v>1258</v>
      </c>
      <c r="R7" s="26">
        <f t="shared" si="3"/>
        <v>3.413603080872684E-4</v>
      </c>
      <c r="S7" s="26">
        <f t="shared" si="4"/>
        <v>2.9794641733823385E-4</v>
      </c>
      <c r="T7" s="26">
        <f t="shared" si="5"/>
        <v>4.6038487473940536E-5</v>
      </c>
      <c r="U7" s="24">
        <v>3.63392550224399</v>
      </c>
    </row>
    <row r="8" spans="1:21" ht="28.8" x14ac:dyDescent="0.3">
      <c r="A8" s="2" t="s">
        <v>37</v>
      </c>
      <c r="B8" s="19" t="s">
        <v>69</v>
      </c>
      <c r="C8" s="19" t="s">
        <v>39</v>
      </c>
      <c r="D8" s="19" t="s">
        <v>41</v>
      </c>
      <c r="E8" s="3">
        <v>24848</v>
      </c>
      <c r="F8" s="3">
        <v>39900500</v>
      </c>
      <c r="G8" s="3">
        <v>2196</v>
      </c>
      <c r="H8" s="3">
        <v>4102122</v>
      </c>
      <c r="I8" s="3">
        <v>2905</v>
      </c>
      <c r="J8" s="3">
        <f t="shared" si="0"/>
        <v>8559.9553297319653</v>
      </c>
      <c r="K8" s="14">
        <f t="shared" si="1"/>
        <v>6.2274908835728874E-4</v>
      </c>
      <c r="L8" s="14">
        <f t="shared" si="2"/>
        <v>5.3533268878887556E-4</v>
      </c>
      <c r="M8" s="3">
        <v>26742</v>
      </c>
      <c r="N8" s="3">
        <v>37271103</v>
      </c>
      <c r="O8" s="3">
        <v>2369</v>
      </c>
      <c r="P8" s="3">
        <v>3688507</v>
      </c>
      <c r="Q8" s="3">
        <v>3268</v>
      </c>
      <c r="R8" s="14">
        <f t="shared" si="3"/>
        <v>7.1749955991374874E-4</v>
      </c>
      <c r="S8" s="14">
        <f t="shared" si="4"/>
        <v>6.4226528511400417E-4</v>
      </c>
      <c r="T8" s="14">
        <f t="shared" si="5"/>
        <v>9.4750471556460003E-5</v>
      </c>
      <c r="U8" s="19">
        <v>3.8979760153606402</v>
      </c>
    </row>
    <row r="9" spans="1:21" ht="28.8" x14ac:dyDescent="0.3">
      <c r="A9" s="23" t="s">
        <v>37</v>
      </c>
      <c r="B9" s="24" t="s">
        <v>69</v>
      </c>
      <c r="C9" s="24" t="s">
        <v>40</v>
      </c>
      <c r="D9" s="24" t="s">
        <v>41</v>
      </c>
      <c r="E9" s="25">
        <v>60655</v>
      </c>
      <c r="F9" s="25">
        <v>37022299</v>
      </c>
      <c r="G9" s="25">
        <v>5401</v>
      </c>
      <c r="H9" s="25">
        <v>3705898</v>
      </c>
      <c r="I9" s="25">
        <v>10479</v>
      </c>
      <c r="J9" s="25">
        <f t="shared" si="0"/>
        <v>22563.529969348463</v>
      </c>
      <c r="K9" s="26">
        <f t="shared" si="1"/>
        <v>1.6383369385029277E-3</v>
      </c>
      <c r="L9" s="26">
        <f t="shared" si="2"/>
        <v>1.4574065449183976E-3</v>
      </c>
      <c r="M9" s="25">
        <v>66822</v>
      </c>
      <c r="N9" s="25">
        <v>34537593</v>
      </c>
      <c r="O9" s="25">
        <v>5973</v>
      </c>
      <c r="P9" s="25">
        <v>3327243</v>
      </c>
      <c r="Q9" s="25">
        <v>11895</v>
      </c>
      <c r="R9" s="26">
        <f t="shared" si="3"/>
        <v>1.9347613483082042E-3</v>
      </c>
      <c r="S9" s="26">
        <f t="shared" si="4"/>
        <v>1.7951799733292699E-3</v>
      </c>
      <c r="T9" s="26">
        <f t="shared" si="5"/>
        <v>2.9642440980527651E-4</v>
      </c>
      <c r="U9" s="24">
        <v>4.1776578354653697</v>
      </c>
    </row>
    <row r="10" spans="1:21" s="19" customFormat="1" x14ac:dyDescent="0.3">
      <c r="A10" s="2"/>
      <c r="D10" s="5" t="s">
        <v>65</v>
      </c>
      <c r="E10" s="3">
        <f>SUM(E4:E9)</f>
        <v>177375</v>
      </c>
      <c r="F10" s="3">
        <f t="shared" ref="F10:J10" si="6">SUM(F4:F9)</f>
        <v>220542518</v>
      </c>
      <c r="G10" s="3">
        <f t="shared" si="6"/>
        <v>15852</v>
      </c>
      <c r="H10" s="3">
        <f t="shared" si="6"/>
        <v>22803904</v>
      </c>
      <c r="I10" s="3">
        <f t="shared" si="6"/>
        <v>27723</v>
      </c>
      <c r="J10" s="3">
        <f t="shared" si="6"/>
        <v>64057.368312060142</v>
      </c>
      <c r="K10" s="14">
        <f t="shared" si="1"/>
        <v>8.0426668566466631E-4</v>
      </c>
      <c r="L10" s="14">
        <f t="shared" si="2"/>
        <v>6.9514412970691337E-4</v>
      </c>
      <c r="M10" s="3">
        <f>SUM(M4:M9)</f>
        <v>191918</v>
      </c>
      <c r="N10" s="3">
        <f t="shared" ref="N10:Q10" si="7">SUM(N4:N9)</f>
        <v>209977536</v>
      </c>
      <c r="O10" s="3">
        <f t="shared" si="7"/>
        <v>17168</v>
      </c>
      <c r="P10" s="3">
        <f t="shared" si="7"/>
        <v>20925746</v>
      </c>
      <c r="Q10" s="3">
        <f t="shared" si="7"/>
        <v>30748</v>
      </c>
      <c r="R10" s="1">
        <f t="shared" si="3"/>
        <v>9.1399300923314007E-4</v>
      </c>
      <c r="S10" s="1">
        <f t="shared" si="4"/>
        <v>8.2042475331584356E-4</v>
      </c>
      <c r="T10" s="1">
        <f t="shared" si="5"/>
        <v>1.0972632356847376E-4</v>
      </c>
      <c r="U10" s="19">
        <f>J10/G10</f>
        <v>4.0409644405791161</v>
      </c>
    </row>
    <row r="11" spans="1:21" x14ac:dyDescent="0.3">
      <c r="A11" s="2"/>
      <c r="D11" s="19"/>
      <c r="J11" s="20"/>
      <c r="K11" s="14"/>
      <c r="L11" s="14"/>
      <c r="R11" s="14"/>
      <c r="S11" s="14"/>
      <c r="T11" s="14"/>
      <c r="U11" s="19"/>
    </row>
    <row r="12" spans="1:21" x14ac:dyDescent="0.3">
      <c r="A12" s="2" t="s">
        <v>50</v>
      </c>
      <c r="B12" s="19" t="s">
        <v>68</v>
      </c>
      <c r="C12" s="19" t="s">
        <v>38</v>
      </c>
      <c r="D12" s="19" t="s">
        <v>41</v>
      </c>
      <c r="E12" s="3">
        <v>2762</v>
      </c>
      <c r="F12" s="3">
        <v>322901</v>
      </c>
      <c r="G12" s="3">
        <v>242</v>
      </c>
      <c r="H12" s="3">
        <v>31734</v>
      </c>
      <c r="I12" s="3">
        <v>415</v>
      </c>
      <c r="J12" s="3">
        <f t="shared" si="0"/>
        <v>920.93992046497397</v>
      </c>
      <c r="K12" s="14">
        <f t="shared" si="1"/>
        <v>8.5537053152514239E-3</v>
      </c>
      <c r="L12" s="14">
        <f t="shared" si="2"/>
        <v>7.6258902123904956E-3</v>
      </c>
      <c r="M12" s="3">
        <v>2855</v>
      </c>
      <c r="N12" s="3">
        <v>344228</v>
      </c>
      <c r="O12" s="3">
        <v>255</v>
      </c>
      <c r="P12" s="3">
        <v>34045</v>
      </c>
      <c r="Q12" s="3">
        <v>441</v>
      </c>
      <c r="R12" s="14">
        <f t="shared" si="3"/>
        <v>8.2939214706531719E-3</v>
      </c>
      <c r="S12" s="14">
        <f t="shared" si="4"/>
        <v>7.4900866500220301E-3</v>
      </c>
      <c r="T12" s="14">
        <f t="shared" si="5"/>
        <v>-2.5978384459825199E-4</v>
      </c>
      <c r="U12" s="19">
        <v>3.8055368614255123</v>
      </c>
    </row>
    <row r="13" spans="1:21" x14ac:dyDescent="0.3">
      <c r="A13" s="23" t="s">
        <v>50</v>
      </c>
      <c r="B13" s="24" t="s">
        <v>68</v>
      </c>
      <c r="C13" s="24" t="s">
        <v>39</v>
      </c>
      <c r="D13" s="24" t="s">
        <v>41</v>
      </c>
      <c r="E13" s="25">
        <v>12423</v>
      </c>
      <c r="F13" s="25">
        <v>1051664</v>
      </c>
      <c r="G13" s="25">
        <v>1122</v>
      </c>
      <c r="H13" s="25">
        <v>101438</v>
      </c>
      <c r="I13" s="25">
        <v>1958</v>
      </c>
      <c r="J13" s="25">
        <f t="shared" si="0"/>
        <v>3399.5656033918563</v>
      </c>
      <c r="K13" s="26">
        <f t="shared" si="1"/>
        <v>1.1812708241415509E-2</v>
      </c>
      <c r="L13" s="26">
        <f t="shared" si="2"/>
        <v>1.1060943630592086E-2</v>
      </c>
      <c r="M13" s="25">
        <v>13792</v>
      </c>
      <c r="N13" s="25">
        <v>1086453</v>
      </c>
      <c r="O13" s="25">
        <v>1247</v>
      </c>
      <c r="P13" s="25">
        <v>105533</v>
      </c>
      <c r="Q13" s="25">
        <v>2303</v>
      </c>
      <c r="R13" s="26">
        <f t="shared" si="3"/>
        <v>1.269452060972725E-2</v>
      </c>
      <c r="S13" s="26">
        <f t="shared" si="4"/>
        <v>1.1816209147849487E-2</v>
      </c>
      <c r="T13" s="26">
        <f t="shared" si="5"/>
        <v>8.818123683117414E-4</v>
      </c>
      <c r="U13" s="24">
        <v>3.0299158675506739</v>
      </c>
    </row>
    <row r="14" spans="1:21" x14ac:dyDescent="0.3">
      <c r="A14" s="2" t="s">
        <v>50</v>
      </c>
      <c r="B14" s="19" t="s">
        <v>68</v>
      </c>
      <c r="C14" s="19" t="s">
        <v>40</v>
      </c>
      <c r="D14" s="19" t="s">
        <v>41</v>
      </c>
      <c r="E14" s="3">
        <v>64569</v>
      </c>
      <c r="F14" s="3">
        <v>3002215</v>
      </c>
      <c r="G14" s="3">
        <v>5894</v>
      </c>
      <c r="H14" s="3">
        <v>284436</v>
      </c>
      <c r="I14" s="3">
        <v>12823</v>
      </c>
      <c r="J14" s="3">
        <f t="shared" si="0"/>
        <v>15463.195793771782</v>
      </c>
      <c r="K14" s="14">
        <f t="shared" si="1"/>
        <v>2.1507120575974738E-2</v>
      </c>
      <c r="L14" s="14">
        <f t="shared" si="2"/>
        <v>2.0721708925733731E-2</v>
      </c>
      <c r="M14" s="3">
        <v>75605</v>
      </c>
      <c r="N14" s="3">
        <v>3303411</v>
      </c>
      <c r="O14" s="3">
        <v>6869</v>
      </c>
      <c r="P14" s="3">
        <v>313091</v>
      </c>
      <c r="Q14" s="3">
        <v>15352</v>
      </c>
      <c r="R14" s="14">
        <f t="shared" si="3"/>
        <v>2.2886949277580053E-2</v>
      </c>
      <c r="S14" s="14">
        <f t="shared" si="4"/>
        <v>2.1939308379991758E-2</v>
      </c>
      <c r="T14" s="14">
        <f t="shared" si="5"/>
        <v>1.3798287016053151E-3</v>
      </c>
      <c r="U14" s="19">
        <v>2.6235486585971803</v>
      </c>
    </row>
    <row r="15" spans="1:21" x14ac:dyDescent="0.3">
      <c r="A15" s="23" t="s">
        <v>50</v>
      </c>
      <c r="B15" s="24" t="s">
        <v>69</v>
      </c>
      <c r="C15" s="24" t="s">
        <v>38</v>
      </c>
      <c r="D15" s="24" t="s">
        <v>41</v>
      </c>
      <c r="E15" s="25">
        <v>2144</v>
      </c>
      <c r="F15" s="25">
        <v>354150</v>
      </c>
      <c r="G15" s="25">
        <v>191</v>
      </c>
      <c r="H15" s="25">
        <v>35226</v>
      </c>
      <c r="I15" s="25">
        <v>290</v>
      </c>
      <c r="J15" s="25">
        <f t="shared" si="0"/>
        <v>717.54423378553156</v>
      </c>
      <c r="K15" s="26">
        <f t="shared" si="1"/>
        <v>6.0539319497388113E-3</v>
      </c>
      <c r="L15" s="26">
        <f t="shared" si="2"/>
        <v>5.4221313802305113E-3</v>
      </c>
      <c r="M15" s="25">
        <v>2402</v>
      </c>
      <c r="N15" s="25">
        <v>373941</v>
      </c>
      <c r="O15" s="25">
        <v>218</v>
      </c>
      <c r="P15" s="25">
        <v>37546</v>
      </c>
      <c r="Q15" s="25">
        <v>318</v>
      </c>
      <c r="R15" s="26">
        <f t="shared" si="3"/>
        <v>6.4234732217114468E-3</v>
      </c>
      <c r="S15" s="26">
        <f t="shared" si="4"/>
        <v>5.8062110477813886E-3</v>
      </c>
      <c r="T15" s="26">
        <f t="shared" si="5"/>
        <v>3.6954127197263553E-4</v>
      </c>
      <c r="U15" s="24">
        <v>3.7567760931179661</v>
      </c>
    </row>
    <row r="16" spans="1:21" x14ac:dyDescent="0.3">
      <c r="A16" s="2" t="s">
        <v>50</v>
      </c>
      <c r="B16" s="19" t="s">
        <v>69</v>
      </c>
      <c r="C16" s="19" t="s">
        <v>39</v>
      </c>
      <c r="D16" s="19" t="s">
        <v>41</v>
      </c>
      <c r="E16" s="3">
        <v>11187</v>
      </c>
      <c r="F16" s="3">
        <v>1092384</v>
      </c>
      <c r="G16" s="3">
        <v>1018</v>
      </c>
      <c r="H16" s="3">
        <v>107267</v>
      </c>
      <c r="I16" s="3">
        <v>1689</v>
      </c>
      <c r="J16" s="3">
        <f t="shared" si="0"/>
        <v>3135.0887223726468</v>
      </c>
      <c r="K16" s="14">
        <f t="shared" si="1"/>
        <v>1.0240904297389929E-2</v>
      </c>
      <c r="L16" s="14">
        <f t="shared" si="2"/>
        <v>9.490337195968937E-3</v>
      </c>
      <c r="M16" s="3">
        <v>12722</v>
      </c>
      <c r="N16" s="3">
        <v>1151887</v>
      </c>
      <c r="O16" s="3">
        <v>1151</v>
      </c>
      <c r="P16" s="3">
        <v>113936</v>
      </c>
      <c r="Q16" s="3">
        <v>1969</v>
      </c>
      <c r="R16" s="14">
        <f t="shared" si="3"/>
        <v>1.1044486134490623E-2</v>
      </c>
      <c r="S16" s="14">
        <f t="shared" si="4"/>
        <v>1.0102162617609886E-2</v>
      </c>
      <c r="T16" s="14">
        <f t="shared" si="5"/>
        <v>8.0358183710069371E-4</v>
      </c>
      <c r="U16" s="19">
        <v>3.0796549335684151</v>
      </c>
    </row>
    <row r="17" spans="1:21" x14ac:dyDescent="0.3">
      <c r="A17" s="23" t="s">
        <v>50</v>
      </c>
      <c r="B17" s="24" t="s">
        <v>69</v>
      </c>
      <c r="C17" s="24" t="s">
        <v>40</v>
      </c>
      <c r="D17" s="24" t="s">
        <v>41</v>
      </c>
      <c r="E17" s="25">
        <v>62356</v>
      </c>
      <c r="F17" s="25">
        <v>3131538</v>
      </c>
      <c r="G17" s="25">
        <v>5632</v>
      </c>
      <c r="H17" s="25">
        <v>298980</v>
      </c>
      <c r="I17" s="25">
        <v>12065</v>
      </c>
      <c r="J17" s="25">
        <f t="shared" si="0"/>
        <v>15369.25859249775</v>
      </c>
      <c r="K17" s="26">
        <f t="shared" si="1"/>
        <v>1.9912260365354022E-2</v>
      </c>
      <c r="L17" s="26">
        <f t="shared" si="2"/>
        <v>1.88373804267844E-2</v>
      </c>
      <c r="M17" s="25">
        <v>72095</v>
      </c>
      <c r="N17" s="25">
        <v>3505979</v>
      </c>
      <c r="O17" s="25">
        <v>6526</v>
      </c>
      <c r="P17" s="25">
        <v>335599</v>
      </c>
      <c r="Q17" s="25">
        <v>14356</v>
      </c>
      <c r="R17" s="26">
        <f t="shared" si="3"/>
        <v>2.0563443192329445E-2</v>
      </c>
      <c r="S17" s="26">
        <f t="shared" si="4"/>
        <v>1.944582671581262E-2</v>
      </c>
      <c r="T17" s="26">
        <f t="shared" si="5"/>
        <v>6.5118282697542232E-4</v>
      </c>
      <c r="U17" s="24">
        <v>2.7289166534974698</v>
      </c>
    </row>
    <row r="18" spans="1:21" x14ac:dyDescent="0.3">
      <c r="A18" s="2"/>
      <c r="D18" s="5" t="s">
        <v>65</v>
      </c>
      <c r="E18" s="3">
        <f>SUM(E12:E17)</f>
        <v>155441</v>
      </c>
      <c r="F18" s="3">
        <f t="shared" ref="F18:J18" si="8">SUM(F12:F17)</f>
        <v>8954852</v>
      </c>
      <c r="G18" s="3">
        <f t="shared" si="8"/>
        <v>14099</v>
      </c>
      <c r="H18" s="3">
        <f t="shared" si="8"/>
        <v>859081</v>
      </c>
      <c r="I18" s="3">
        <f t="shared" si="8"/>
        <v>29240</v>
      </c>
      <c r="J18" s="3">
        <f t="shared" si="8"/>
        <v>39005.59286628454</v>
      </c>
      <c r="K18" s="14">
        <f t="shared" si="1"/>
        <v>1.7358299165636686E-2</v>
      </c>
      <c r="L18" s="14">
        <f t="shared" si="2"/>
        <v>1.6411723690781196E-2</v>
      </c>
      <c r="M18" s="3">
        <f>SUM(M12:M17)</f>
        <v>179471</v>
      </c>
      <c r="N18" s="3">
        <f t="shared" ref="N18:Q18" si="9">SUM(N12:N17)</f>
        <v>9765899</v>
      </c>
      <c r="O18" s="3">
        <f t="shared" si="9"/>
        <v>16266</v>
      </c>
      <c r="P18" s="3">
        <f t="shared" si="9"/>
        <v>939750</v>
      </c>
      <c r="Q18" s="3">
        <f t="shared" si="9"/>
        <v>34739</v>
      </c>
      <c r="R18" s="1">
        <f t="shared" si="3"/>
        <v>1.8377314776652921E-2</v>
      </c>
      <c r="S18" s="1">
        <f t="shared" si="4"/>
        <v>1.7308858739026337E-2</v>
      </c>
      <c r="T18" s="1">
        <f t="shared" si="5"/>
        <v>1.0190156110162357E-3</v>
      </c>
      <c r="U18" s="19">
        <f>J18/G18</f>
        <v>2.7665503132338847</v>
      </c>
    </row>
    <row r="19" spans="1:21" x14ac:dyDescent="0.3">
      <c r="A19" s="2"/>
      <c r="D19" s="19"/>
      <c r="J19" s="20"/>
      <c r="K19" s="14"/>
      <c r="L19" s="14"/>
      <c r="R19" s="14"/>
      <c r="S19" s="14"/>
      <c r="T19" s="14"/>
      <c r="U19" s="19"/>
    </row>
    <row r="20" spans="1:21" x14ac:dyDescent="0.3">
      <c r="A20" s="2" t="s">
        <v>52</v>
      </c>
      <c r="B20" s="19" t="s">
        <v>68</v>
      </c>
      <c r="C20" s="19" t="s">
        <v>53</v>
      </c>
      <c r="D20" s="19" t="s">
        <v>41</v>
      </c>
      <c r="E20" s="3">
        <v>345411</v>
      </c>
      <c r="F20" s="3">
        <v>16232640</v>
      </c>
      <c r="G20" s="3">
        <v>30986</v>
      </c>
      <c r="H20" s="3">
        <v>1478169</v>
      </c>
      <c r="I20" s="3">
        <v>78318</v>
      </c>
      <c r="J20" s="3">
        <f t="shared" si="0"/>
        <v>83846.315506792176</v>
      </c>
      <c r="K20" s="14">
        <f t="shared" si="1"/>
        <v>2.1278793837601277E-2</v>
      </c>
      <c r="L20" s="14">
        <f t="shared" si="2"/>
        <v>2.0962420399832496E-2</v>
      </c>
      <c r="M20" s="3">
        <v>400328</v>
      </c>
      <c r="N20" s="3">
        <v>18010392</v>
      </c>
      <c r="O20" s="3">
        <v>35885</v>
      </c>
      <c r="P20" s="3">
        <v>1639499</v>
      </c>
      <c r="Q20" s="3">
        <v>93366</v>
      </c>
      <c r="R20" s="14">
        <f t="shared" si="3"/>
        <v>2.2227611703287745E-2</v>
      </c>
      <c r="S20" s="14">
        <f t="shared" si="4"/>
        <v>2.1887784012067101E-2</v>
      </c>
      <c r="T20" s="14">
        <f t="shared" si="5"/>
        <v>9.4881786568646806E-4</v>
      </c>
      <c r="U20" s="19">
        <v>2.7059418933322203</v>
      </c>
    </row>
    <row r="21" spans="1:21" x14ac:dyDescent="0.3">
      <c r="A21" s="23" t="s">
        <v>52</v>
      </c>
      <c r="B21" s="24" t="s">
        <v>68</v>
      </c>
      <c r="C21" s="24" t="s">
        <v>54</v>
      </c>
      <c r="D21" s="24" t="s">
        <v>41</v>
      </c>
      <c r="E21" s="25">
        <v>707633</v>
      </c>
      <c r="F21" s="25">
        <v>9312653</v>
      </c>
      <c r="G21" s="25">
        <v>63589</v>
      </c>
      <c r="H21" s="25">
        <v>818955</v>
      </c>
      <c r="I21" s="25">
        <v>182670</v>
      </c>
      <c r="J21" s="25">
        <f t="shared" si="0"/>
        <v>173150.02918853189</v>
      </c>
      <c r="K21" s="26">
        <f t="shared" si="1"/>
        <v>7.598618782424299E-2</v>
      </c>
      <c r="L21" s="26">
        <f t="shared" si="2"/>
        <v>7.7646512934166106E-2</v>
      </c>
      <c r="M21" s="25">
        <v>845948</v>
      </c>
      <c r="N21" s="25">
        <v>10814347</v>
      </c>
      <c r="O21" s="25">
        <v>76134</v>
      </c>
      <c r="P21" s="25">
        <v>948238</v>
      </c>
      <c r="Q21" s="25">
        <v>224306</v>
      </c>
      <c r="R21" s="26">
        <f t="shared" si="3"/>
        <v>7.8224602927943782E-2</v>
      </c>
      <c r="S21" s="26">
        <f t="shared" si="4"/>
        <v>8.0289969395868965E-2</v>
      </c>
      <c r="T21" s="26">
        <f t="shared" si="5"/>
        <v>2.2384151037007916E-3</v>
      </c>
      <c r="U21" s="24">
        <v>2.7229556871240606</v>
      </c>
    </row>
    <row r="22" spans="1:21" x14ac:dyDescent="0.3">
      <c r="A22" s="2" t="s">
        <v>52</v>
      </c>
      <c r="B22" s="19" t="s">
        <v>68</v>
      </c>
      <c r="C22" s="19" t="s">
        <v>55</v>
      </c>
      <c r="D22" s="19" t="s">
        <v>41</v>
      </c>
      <c r="E22" s="3">
        <v>546406</v>
      </c>
      <c r="F22" s="3">
        <v>2906359</v>
      </c>
      <c r="G22" s="3">
        <v>50862</v>
      </c>
      <c r="H22" s="3">
        <v>266656</v>
      </c>
      <c r="I22" s="3">
        <v>142600</v>
      </c>
      <c r="J22" s="3">
        <f t="shared" si="0"/>
        <v>143861.60591552992</v>
      </c>
      <c r="K22" s="14">
        <f t="shared" si="1"/>
        <v>0.18800361552031253</v>
      </c>
      <c r="L22" s="14">
        <f t="shared" si="2"/>
        <v>0.19074012960518422</v>
      </c>
      <c r="M22" s="3">
        <v>677699</v>
      </c>
      <c r="N22" s="3">
        <v>3478784</v>
      </c>
      <c r="O22" s="3">
        <v>63296</v>
      </c>
      <c r="P22" s="3">
        <v>318886</v>
      </c>
      <c r="Q22" s="3">
        <v>180334</v>
      </c>
      <c r="R22" s="14">
        <f t="shared" si="3"/>
        <v>0.19480916320185443</v>
      </c>
      <c r="S22" s="14">
        <f t="shared" si="4"/>
        <v>0.19849099678254925</v>
      </c>
      <c r="T22" s="14">
        <f t="shared" si="5"/>
        <v>6.8055476815419014E-3</v>
      </c>
      <c r="U22" s="19">
        <v>2.8284693074501575</v>
      </c>
    </row>
    <row r="23" spans="1:21" x14ac:dyDescent="0.3">
      <c r="A23" s="23" t="s">
        <v>52</v>
      </c>
      <c r="B23" s="24" t="s">
        <v>69</v>
      </c>
      <c r="C23" s="24" t="s">
        <v>53</v>
      </c>
      <c r="D23" s="24" t="s">
        <v>41</v>
      </c>
      <c r="E23" s="25">
        <v>453514</v>
      </c>
      <c r="F23" s="25">
        <v>20504133</v>
      </c>
      <c r="G23" s="25">
        <v>40361</v>
      </c>
      <c r="H23" s="25">
        <v>1866550</v>
      </c>
      <c r="I23" s="25">
        <v>106711</v>
      </c>
      <c r="J23" s="25">
        <f t="shared" si="0"/>
        <v>109776.78380418797</v>
      </c>
      <c r="K23" s="26">
        <f t="shared" si="1"/>
        <v>2.2118174906493242E-2</v>
      </c>
      <c r="L23" s="26">
        <f t="shared" si="2"/>
        <v>2.1623315742948221E-2</v>
      </c>
      <c r="M23" s="25">
        <v>520688</v>
      </c>
      <c r="N23" s="25">
        <v>22829849</v>
      </c>
      <c r="O23" s="25">
        <v>46322</v>
      </c>
      <c r="P23" s="25">
        <v>2081225</v>
      </c>
      <c r="Q23" s="25">
        <v>127158</v>
      </c>
      <c r="R23" s="26">
        <f t="shared" si="3"/>
        <v>2.2807334380529631E-2</v>
      </c>
      <c r="S23" s="26">
        <f t="shared" si="4"/>
        <v>2.2257084169179209E-2</v>
      </c>
      <c r="T23" s="26">
        <f t="shared" si="5"/>
        <v>6.8915947403638822E-4</v>
      </c>
      <c r="U23" s="24">
        <v>2.7198727435937657</v>
      </c>
    </row>
    <row r="24" spans="1:21" x14ac:dyDescent="0.3">
      <c r="A24" s="2" t="s">
        <v>52</v>
      </c>
      <c r="B24" s="19" t="s">
        <v>69</v>
      </c>
      <c r="C24" s="19" t="s">
        <v>54</v>
      </c>
      <c r="D24" s="19" t="s">
        <v>41</v>
      </c>
      <c r="E24" s="3">
        <v>1070886</v>
      </c>
      <c r="F24" s="3">
        <v>11742804</v>
      </c>
      <c r="G24" s="3">
        <v>95618</v>
      </c>
      <c r="H24" s="3">
        <v>1030848</v>
      </c>
      <c r="I24" s="3">
        <v>292862</v>
      </c>
      <c r="J24" s="3">
        <f t="shared" si="0"/>
        <v>268546.10359972471</v>
      </c>
      <c r="K24" s="14">
        <f t="shared" si="1"/>
        <v>9.1195084240527219E-2</v>
      </c>
      <c r="L24" s="14">
        <f t="shared" si="2"/>
        <v>9.275664307443969E-2</v>
      </c>
      <c r="M24" s="3">
        <v>1261930</v>
      </c>
      <c r="N24" s="3">
        <v>13711610</v>
      </c>
      <c r="O24" s="3">
        <v>112773</v>
      </c>
      <c r="P24" s="3">
        <v>1201344</v>
      </c>
      <c r="Q24" s="3">
        <v>354164</v>
      </c>
      <c r="R24" s="14">
        <f t="shared" si="3"/>
        <v>9.2033685322146702E-2</v>
      </c>
      <c r="S24" s="14">
        <f t="shared" si="4"/>
        <v>9.3872362953492092E-2</v>
      </c>
      <c r="T24" s="14">
        <f t="shared" si="5"/>
        <v>8.3860108161948332E-4</v>
      </c>
      <c r="U24" s="19">
        <v>2.8085308582037345</v>
      </c>
    </row>
    <row r="25" spans="1:21" x14ac:dyDescent="0.3">
      <c r="A25" s="23" t="s">
        <v>52</v>
      </c>
      <c r="B25" s="24" t="s">
        <v>69</v>
      </c>
      <c r="C25" s="24" t="s">
        <v>55</v>
      </c>
      <c r="D25" s="24" t="s">
        <v>41</v>
      </c>
      <c r="E25" s="25">
        <v>1284739</v>
      </c>
      <c r="F25" s="25">
        <v>5068839</v>
      </c>
      <c r="G25" s="25">
        <v>117691</v>
      </c>
      <c r="H25" s="25">
        <v>464122</v>
      </c>
      <c r="I25" s="25">
        <v>367626</v>
      </c>
      <c r="J25" s="25">
        <f t="shared" si="0"/>
        <v>345925.56369950384</v>
      </c>
      <c r="K25" s="26">
        <f t="shared" si="1"/>
        <v>0.25345823767533354</v>
      </c>
      <c r="L25" s="26">
        <f t="shared" si="2"/>
        <v>0.253577723098668</v>
      </c>
      <c r="M25" s="25">
        <v>1547343</v>
      </c>
      <c r="N25" s="25">
        <v>6002036</v>
      </c>
      <c r="O25" s="25">
        <v>142597</v>
      </c>
      <c r="P25" s="25">
        <v>550079</v>
      </c>
      <c r="Q25" s="25">
        <v>446466</v>
      </c>
      <c r="R25" s="26">
        <f t="shared" si="3"/>
        <v>0.25780301884227286</v>
      </c>
      <c r="S25" s="26">
        <f t="shared" si="4"/>
        <v>0.25923003786728815</v>
      </c>
      <c r="T25" s="26">
        <f t="shared" si="5"/>
        <v>4.3447811669393155E-3</v>
      </c>
      <c r="U25" s="24">
        <v>2.9392694742971326</v>
      </c>
    </row>
    <row r="26" spans="1:21" x14ac:dyDescent="0.3">
      <c r="A26" s="2"/>
      <c r="D26" s="5" t="s">
        <v>65</v>
      </c>
      <c r="E26" s="3">
        <f>SUM(E20:E25)</f>
        <v>4408589</v>
      </c>
      <c r="F26" s="3">
        <f t="shared" ref="F26:J26" si="10">SUM(F20:F25)</f>
        <v>65767428</v>
      </c>
      <c r="G26" s="3">
        <f t="shared" si="10"/>
        <v>399107</v>
      </c>
      <c r="H26" s="3">
        <f t="shared" si="10"/>
        <v>5925300</v>
      </c>
      <c r="I26" s="3">
        <f t="shared" si="10"/>
        <v>1170787</v>
      </c>
      <c r="J26" s="3">
        <f t="shared" si="10"/>
        <v>1125106.4017142705</v>
      </c>
      <c r="K26" s="14">
        <f t="shared" si="1"/>
        <v>6.7033015188004613E-2</v>
      </c>
      <c r="L26" s="14">
        <f t="shared" si="2"/>
        <v>6.7356420771944037E-2</v>
      </c>
      <c r="M26" s="3">
        <f>SUM(M20:M25)</f>
        <v>5253936</v>
      </c>
      <c r="N26" s="3">
        <f t="shared" ref="N26:Q26" si="11">SUM(N20:N25)</f>
        <v>74847018</v>
      </c>
      <c r="O26" s="3">
        <f t="shared" si="11"/>
        <v>477007</v>
      </c>
      <c r="P26" s="3">
        <f t="shared" si="11"/>
        <v>6739271</v>
      </c>
      <c r="Q26" s="3">
        <f t="shared" si="11"/>
        <v>1425794</v>
      </c>
      <c r="R26" s="1">
        <f t="shared" si="3"/>
        <v>7.0195662304141496E-2</v>
      </c>
      <c r="S26" s="1">
        <f t="shared" si="4"/>
        <v>7.0780207532832554E-2</v>
      </c>
      <c r="T26" s="1">
        <f t="shared" si="5"/>
        <v>3.1626471161368824E-3</v>
      </c>
      <c r="U26" s="19">
        <f>J26/G26</f>
        <v>2.8190595547416368</v>
      </c>
    </row>
    <row r="27" spans="1:21" x14ac:dyDescent="0.3">
      <c r="A27" s="2"/>
      <c r="E27" s="19"/>
      <c r="F27" s="19"/>
      <c r="G27" s="19"/>
      <c r="H27" s="19"/>
      <c r="I27" s="19"/>
      <c r="J27" s="20"/>
      <c r="K27" s="14"/>
      <c r="L27" s="14"/>
      <c r="M27" s="19"/>
      <c r="N27" s="19"/>
      <c r="O27" s="19"/>
      <c r="P27" s="19"/>
      <c r="Q27" s="19"/>
      <c r="R27" s="14"/>
      <c r="S27" s="14"/>
      <c r="T27" s="14"/>
      <c r="U27" s="19"/>
    </row>
    <row r="28" spans="1:21" x14ac:dyDescent="0.3">
      <c r="A28" s="2" t="s">
        <v>56</v>
      </c>
      <c r="B28" s="19" t="s">
        <v>68</v>
      </c>
      <c r="C28" s="19" t="s">
        <v>38</v>
      </c>
      <c r="D28" s="19">
        <v>0</v>
      </c>
      <c r="E28" s="3">
        <v>7693</v>
      </c>
      <c r="F28" s="3">
        <v>1371040</v>
      </c>
      <c r="G28" s="3">
        <v>659</v>
      </c>
      <c r="H28" s="3">
        <v>120435</v>
      </c>
      <c r="I28" s="3">
        <v>962</v>
      </c>
      <c r="J28" s="3">
        <f t="shared" ref="J28:J53" si="12">G28*U28</f>
        <v>659</v>
      </c>
      <c r="K28" s="14">
        <f t="shared" ref="K28:K54" si="13">E28/F28</f>
        <v>5.6110689695413702E-3</v>
      </c>
      <c r="L28" s="14">
        <f t="shared" ref="L28:L54" si="14">G28/H28</f>
        <v>5.4718312782828914E-3</v>
      </c>
      <c r="M28" s="3">
        <v>7306</v>
      </c>
      <c r="N28" s="3">
        <v>1317137</v>
      </c>
      <c r="O28" s="3">
        <v>627</v>
      </c>
      <c r="P28" s="3">
        <v>115342</v>
      </c>
      <c r="Q28" s="3">
        <v>949</v>
      </c>
      <c r="R28" s="14">
        <f t="shared" ref="R28:R54" si="15">M28/N28</f>
        <v>5.5468793299406211E-3</v>
      </c>
      <c r="S28" s="14">
        <f t="shared" ref="S28:S54" si="16">O28/P28</f>
        <v>5.4360076988434394E-3</v>
      </c>
      <c r="T28" s="14">
        <f t="shared" ref="T28:T54" si="17">R28-K28</f>
        <v>-6.4189639600749186E-5</v>
      </c>
      <c r="U28" s="19">
        <v>1</v>
      </c>
    </row>
    <row r="29" spans="1:21" x14ac:dyDescent="0.3">
      <c r="A29" s="23" t="s">
        <v>56</v>
      </c>
      <c r="B29" s="24" t="s">
        <v>68</v>
      </c>
      <c r="C29" s="24" t="s">
        <v>38</v>
      </c>
      <c r="D29" s="24">
        <v>1</v>
      </c>
      <c r="E29" s="25">
        <v>48641</v>
      </c>
      <c r="F29" s="25">
        <v>3363618</v>
      </c>
      <c r="G29" s="25">
        <v>4124</v>
      </c>
      <c r="H29" s="25">
        <v>289301</v>
      </c>
      <c r="I29" s="25">
        <v>7370</v>
      </c>
      <c r="J29" s="25">
        <f t="shared" si="12"/>
        <v>4124</v>
      </c>
      <c r="K29" s="26">
        <f t="shared" si="13"/>
        <v>1.4460916786626782E-2</v>
      </c>
      <c r="L29" s="26">
        <f t="shared" si="14"/>
        <v>1.4255049239373525E-2</v>
      </c>
      <c r="M29" s="25">
        <v>48811</v>
      </c>
      <c r="N29" s="25">
        <v>3274594</v>
      </c>
      <c r="O29" s="25">
        <v>4149</v>
      </c>
      <c r="P29" s="25">
        <v>280847</v>
      </c>
      <c r="Q29" s="25">
        <v>7718</v>
      </c>
      <c r="R29" s="26">
        <f t="shared" si="15"/>
        <v>1.4905970022543253E-2</v>
      </c>
      <c r="S29" s="26">
        <f t="shared" si="16"/>
        <v>1.4773168308723255E-2</v>
      </c>
      <c r="T29" s="26">
        <f t="shared" si="17"/>
        <v>4.450532359164712E-4</v>
      </c>
      <c r="U29" s="24">
        <v>1</v>
      </c>
    </row>
    <row r="30" spans="1:21" x14ac:dyDescent="0.3">
      <c r="A30" s="2" t="s">
        <v>56</v>
      </c>
      <c r="B30" s="19" t="s">
        <v>68</v>
      </c>
      <c r="C30" s="19" t="s">
        <v>39</v>
      </c>
      <c r="D30" s="19">
        <v>0</v>
      </c>
      <c r="E30" s="3">
        <v>32352</v>
      </c>
      <c r="F30" s="3">
        <v>3521435</v>
      </c>
      <c r="G30" s="3">
        <v>2805</v>
      </c>
      <c r="H30" s="3">
        <v>310488</v>
      </c>
      <c r="I30" s="3">
        <v>5058</v>
      </c>
      <c r="J30" s="3">
        <f t="shared" si="12"/>
        <v>2805</v>
      </c>
      <c r="K30" s="14">
        <f t="shared" si="13"/>
        <v>9.1871637556848271E-3</v>
      </c>
      <c r="L30" s="14">
        <f t="shared" si="14"/>
        <v>9.0341655716162945E-3</v>
      </c>
      <c r="M30" s="3">
        <v>31796</v>
      </c>
      <c r="N30" s="3">
        <v>3249398</v>
      </c>
      <c r="O30" s="3">
        <v>2746</v>
      </c>
      <c r="P30" s="3">
        <v>285325</v>
      </c>
      <c r="Q30" s="3">
        <v>5078</v>
      </c>
      <c r="R30" s="14">
        <f t="shared" si="15"/>
        <v>9.7851971349770025E-3</v>
      </c>
      <c r="S30" s="14">
        <f t="shared" si="16"/>
        <v>9.6241128537632517E-3</v>
      </c>
      <c r="T30" s="14">
        <f t="shared" si="17"/>
        <v>5.9803337929217534E-4</v>
      </c>
      <c r="U30" s="19">
        <v>1</v>
      </c>
    </row>
    <row r="31" spans="1:21" x14ac:dyDescent="0.3">
      <c r="A31" s="23" t="s">
        <v>56</v>
      </c>
      <c r="B31" s="24" t="s">
        <v>68</v>
      </c>
      <c r="C31" s="24" t="s">
        <v>39</v>
      </c>
      <c r="D31" s="24">
        <v>1</v>
      </c>
      <c r="E31" s="25">
        <v>161161</v>
      </c>
      <c r="F31" s="25">
        <v>5377296</v>
      </c>
      <c r="G31" s="25">
        <v>13832</v>
      </c>
      <c r="H31" s="25">
        <v>465488</v>
      </c>
      <c r="I31" s="25">
        <v>32767</v>
      </c>
      <c r="J31" s="25">
        <f t="shared" si="12"/>
        <v>13832</v>
      </c>
      <c r="K31" s="26">
        <f t="shared" si="13"/>
        <v>2.9970639518449423E-2</v>
      </c>
      <c r="L31" s="26">
        <f t="shared" si="14"/>
        <v>2.9715051730656861E-2</v>
      </c>
      <c r="M31" s="25">
        <v>155192</v>
      </c>
      <c r="N31" s="25">
        <v>5023144</v>
      </c>
      <c r="O31" s="25">
        <v>13321</v>
      </c>
      <c r="P31" s="25">
        <v>433393</v>
      </c>
      <c r="Q31" s="25">
        <v>32086</v>
      </c>
      <c r="R31" s="26">
        <f t="shared" si="15"/>
        <v>3.0895391412231066E-2</v>
      </c>
      <c r="S31" s="26">
        <f t="shared" si="16"/>
        <v>3.0736537046052888E-2</v>
      </c>
      <c r="T31" s="26">
        <f t="shared" si="17"/>
        <v>9.2475189378164388E-4</v>
      </c>
      <c r="U31" s="24">
        <v>1</v>
      </c>
    </row>
    <row r="32" spans="1:21" x14ac:dyDescent="0.3">
      <c r="A32" s="2" t="s">
        <v>56</v>
      </c>
      <c r="B32" s="19" t="s">
        <v>68</v>
      </c>
      <c r="C32" s="19" t="s">
        <v>40</v>
      </c>
      <c r="D32" s="19">
        <v>0</v>
      </c>
      <c r="E32" s="3">
        <v>183899</v>
      </c>
      <c r="F32" s="3">
        <v>8993587</v>
      </c>
      <c r="G32" s="3">
        <v>16275</v>
      </c>
      <c r="H32" s="3">
        <v>802478</v>
      </c>
      <c r="I32" s="3">
        <v>37299</v>
      </c>
      <c r="J32" s="3">
        <f t="shared" si="12"/>
        <v>16275</v>
      </c>
      <c r="K32" s="14">
        <f t="shared" si="13"/>
        <v>2.044779241030303E-2</v>
      </c>
      <c r="L32" s="14">
        <f t="shared" si="14"/>
        <v>2.0280929819882911E-2</v>
      </c>
      <c r="M32" s="3">
        <v>178298</v>
      </c>
      <c r="N32" s="3">
        <v>8571737</v>
      </c>
      <c r="O32" s="3">
        <v>15745</v>
      </c>
      <c r="P32" s="3">
        <v>759906</v>
      </c>
      <c r="Q32" s="3">
        <v>36622</v>
      </c>
      <c r="R32" s="14">
        <f t="shared" si="15"/>
        <v>2.0800684855356622E-2</v>
      </c>
      <c r="S32" s="14">
        <f t="shared" si="16"/>
        <v>2.0719667958931761E-2</v>
      </c>
      <c r="T32" s="14">
        <f t="shared" si="17"/>
        <v>3.5289244505359169E-4</v>
      </c>
      <c r="U32" s="19">
        <v>1</v>
      </c>
    </row>
    <row r="33" spans="1:21" x14ac:dyDescent="0.3">
      <c r="A33" s="23" t="s">
        <v>56</v>
      </c>
      <c r="B33" s="24" t="s">
        <v>68</v>
      </c>
      <c r="C33" s="24" t="s">
        <v>40</v>
      </c>
      <c r="D33" s="24">
        <v>1</v>
      </c>
      <c r="E33" s="25">
        <v>440568</v>
      </c>
      <c r="F33" s="25">
        <v>6931500</v>
      </c>
      <c r="G33" s="25">
        <v>38450</v>
      </c>
      <c r="H33" s="25">
        <v>608876</v>
      </c>
      <c r="I33" s="25">
        <v>110505</v>
      </c>
      <c r="J33" s="25">
        <f t="shared" si="12"/>
        <v>38450</v>
      </c>
      <c r="K33" s="26">
        <f t="shared" si="13"/>
        <v>6.3560268340186105E-2</v>
      </c>
      <c r="L33" s="26">
        <f t="shared" si="14"/>
        <v>6.3149146952745719E-2</v>
      </c>
      <c r="M33" s="25">
        <v>445472</v>
      </c>
      <c r="N33" s="25">
        <v>6923389</v>
      </c>
      <c r="O33" s="25">
        <v>38847</v>
      </c>
      <c r="P33" s="25">
        <v>604774</v>
      </c>
      <c r="Q33" s="25">
        <v>114738</v>
      </c>
      <c r="R33" s="26">
        <f t="shared" si="15"/>
        <v>6.4343055113615599E-2</v>
      </c>
      <c r="S33" s="26">
        <f t="shared" si="16"/>
        <v>6.4233912172150257E-2</v>
      </c>
      <c r="T33" s="26">
        <f t="shared" si="17"/>
        <v>7.8278677342949465E-4</v>
      </c>
      <c r="U33" s="24">
        <v>1</v>
      </c>
    </row>
    <row r="34" spans="1:21" x14ac:dyDescent="0.3">
      <c r="A34" s="2" t="s">
        <v>56</v>
      </c>
      <c r="B34" s="19" t="s">
        <v>69</v>
      </c>
      <c r="C34" s="19" t="s">
        <v>38</v>
      </c>
      <c r="D34" s="19">
        <v>0</v>
      </c>
      <c r="E34" s="3">
        <v>5774</v>
      </c>
      <c r="F34" s="3">
        <v>1016239</v>
      </c>
      <c r="G34" s="3">
        <v>494</v>
      </c>
      <c r="H34" s="3">
        <v>89547</v>
      </c>
      <c r="I34" s="3">
        <v>667</v>
      </c>
      <c r="J34" s="3">
        <f t="shared" si="12"/>
        <v>494</v>
      </c>
      <c r="K34" s="14">
        <f t="shared" si="13"/>
        <v>5.6817343164354056E-3</v>
      </c>
      <c r="L34" s="14">
        <f t="shared" si="14"/>
        <v>5.5166560577127096E-3</v>
      </c>
      <c r="M34" s="3">
        <v>5248</v>
      </c>
      <c r="N34" s="3">
        <v>959976</v>
      </c>
      <c r="O34" s="3">
        <v>449</v>
      </c>
      <c r="P34" s="3">
        <v>84282</v>
      </c>
      <c r="Q34" s="3">
        <v>651</v>
      </c>
      <c r="R34" s="1">
        <f t="shared" si="15"/>
        <v>5.4668033367500854E-3</v>
      </c>
      <c r="S34" s="1">
        <f t="shared" si="16"/>
        <v>5.3273534087942857E-3</v>
      </c>
      <c r="T34" s="1">
        <f t="shared" si="17"/>
        <v>-2.1493097968532018E-4</v>
      </c>
      <c r="U34" s="19">
        <v>1</v>
      </c>
    </row>
    <row r="35" spans="1:21" x14ac:dyDescent="0.3">
      <c r="A35" s="23" t="s">
        <v>56</v>
      </c>
      <c r="B35" s="24" t="s">
        <v>69</v>
      </c>
      <c r="C35" s="24" t="s">
        <v>38</v>
      </c>
      <c r="D35" s="24">
        <v>1</v>
      </c>
      <c r="E35" s="25">
        <v>41132</v>
      </c>
      <c r="F35" s="25">
        <v>3290043</v>
      </c>
      <c r="G35" s="25">
        <v>3487</v>
      </c>
      <c r="H35" s="25">
        <v>283643</v>
      </c>
      <c r="I35" s="25">
        <v>6312</v>
      </c>
      <c r="J35" s="25">
        <f t="shared" si="12"/>
        <v>3487</v>
      </c>
      <c r="K35" s="26">
        <f t="shared" si="13"/>
        <v>1.2501964260041586E-2</v>
      </c>
      <c r="L35" s="26">
        <f t="shared" si="14"/>
        <v>1.2293622617163123E-2</v>
      </c>
      <c r="M35" s="25">
        <v>39452</v>
      </c>
      <c r="N35" s="25">
        <v>3158870</v>
      </c>
      <c r="O35" s="25">
        <v>3341</v>
      </c>
      <c r="P35" s="25">
        <v>271495</v>
      </c>
      <c r="Q35" s="25">
        <v>6164</v>
      </c>
      <c r="R35" s="26">
        <f t="shared" si="15"/>
        <v>1.2489276228524757E-2</v>
      </c>
      <c r="S35" s="26">
        <f t="shared" si="16"/>
        <v>1.2305935652590288E-2</v>
      </c>
      <c r="T35" s="26">
        <f t="shared" si="17"/>
        <v>-1.2688031516829359E-5</v>
      </c>
      <c r="U35" s="24">
        <v>1</v>
      </c>
    </row>
    <row r="36" spans="1:21" x14ac:dyDescent="0.3">
      <c r="A36" s="2" t="s">
        <v>56</v>
      </c>
      <c r="B36" s="19" t="s">
        <v>69</v>
      </c>
      <c r="C36" s="19" t="s">
        <v>39</v>
      </c>
      <c r="D36" s="19">
        <v>0</v>
      </c>
      <c r="E36" s="3">
        <v>27701</v>
      </c>
      <c r="F36" s="3">
        <v>2869013</v>
      </c>
      <c r="G36" s="3">
        <v>2379</v>
      </c>
      <c r="H36" s="3">
        <v>252664</v>
      </c>
      <c r="I36" s="3">
        <v>4112</v>
      </c>
      <c r="J36" s="3">
        <f t="shared" si="12"/>
        <v>2379</v>
      </c>
      <c r="K36" s="14">
        <f t="shared" si="13"/>
        <v>9.6552368358038109E-3</v>
      </c>
      <c r="L36" s="14">
        <f t="shared" si="14"/>
        <v>9.4156666561124661E-3</v>
      </c>
      <c r="M36" s="3">
        <v>26382</v>
      </c>
      <c r="N36" s="3">
        <v>2651992</v>
      </c>
      <c r="O36" s="3">
        <v>2267</v>
      </c>
      <c r="P36" s="3">
        <v>232670</v>
      </c>
      <c r="Q36" s="3">
        <v>4011</v>
      </c>
      <c r="R36" s="14">
        <f t="shared" si="15"/>
        <v>9.9479938099360787E-3</v>
      </c>
      <c r="S36" s="14">
        <f t="shared" si="16"/>
        <v>9.7434134181458715E-3</v>
      </c>
      <c r="T36" s="14">
        <f t="shared" si="17"/>
        <v>2.9275697413226782E-4</v>
      </c>
      <c r="U36" s="19">
        <v>1</v>
      </c>
    </row>
    <row r="37" spans="1:21" x14ac:dyDescent="0.3">
      <c r="A37" s="23" t="s">
        <v>56</v>
      </c>
      <c r="B37" s="24" t="s">
        <v>69</v>
      </c>
      <c r="C37" s="24" t="s">
        <v>39</v>
      </c>
      <c r="D37" s="24">
        <v>1</v>
      </c>
      <c r="E37" s="25">
        <v>139113</v>
      </c>
      <c r="F37" s="25">
        <v>5527903</v>
      </c>
      <c r="G37" s="25">
        <v>11921</v>
      </c>
      <c r="H37" s="25">
        <v>479555</v>
      </c>
      <c r="I37" s="25">
        <v>27624</v>
      </c>
      <c r="J37" s="25">
        <f t="shared" si="12"/>
        <v>11921</v>
      </c>
      <c r="K37" s="26">
        <f t="shared" si="13"/>
        <v>2.5165600771214689E-2</v>
      </c>
      <c r="L37" s="26">
        <f t="shared" si="14"/>
        <v>2.4858462532973278E-2</v>
      </c>
      <c r="M37" s="25">
        <v>134862</v>
      </c>
      <c r="N37" s="25">
        <v>5168738</v>
      </c>
      <c r="O37" s="25">
        <v>11555</v>
      </c>
      <c r="P37" s="25">
        <v>446350</v>
      </c>
      <c r="Q37" s="25">
        <v>27094</v>
      </c>
      <c r="R37" s="26">
        <f t="shared" si="15"/>
        <v>2.6091862268894265E-2</v>
      </c>
      <c r="S37" s="26">
        <f t="shared" si="16"/>
        <v>2.5887756245099137E-2</v>
      </c>
      <c r="T37" s="26">
        <f t="shared" si="17"/>
        <v>9.2626149767957577E-4</v>
      </c>
      <c r="U37" s="24">
        <v>1</v>
      </c>
    </row>
    <row r="38" spans="1:21" x14ac:dyDescent="0.3">
      <c r="A38" s="2" t="s">
        <v>56</v>
      </c>
      <c r="B38" s="19" t="s">
        <v>69</v>
      </c>
      <c r="C38" s="19" t="s">
        <v>40</v>
      </c>
      <c r="D38" s="19">
        <v>0</v>
      </c>
      <c r="E38" s="3">
        <v>157639</v>
      </c>
      <c r="F38" s="3">
        <v>7322997</v>
      </c>
      <c r="G38" s="3">
        <v>13822</v>
      </c>
      <c r="H38" s="3">
        <v>648967</v>
      </c>
      <c r="I38" s="3">
        <v>32313</v>
      </c>
      <c r="J38" s="3">
        <f t="shared" si="12"/>
        <v>13822</v>
      </c>
      <c r="K38" s="14">
        <f t="shared" si="13"/>
        <v>2.1526568971692875E-2</v>
      </c>
      <c r="L38" s="14">
        <f t="shared" si="14"/>
        <v>2.1298463558239479E-2</v>
      </c>
      <c r="M38" s="3">
        <v>151581</v>
      </c>
      <c r="N38" s="3">
        <v>7008804</v>
      </c>
      <c r="O38" s="3">
        <v>13251</v>
      </c>
      <c r="P38" s="3">
        <v>617127</v>
      </c>
      <c r="Q38" s="3">
        <v>31931</v>
      </c>
      <c r="R38" s="14">
        <f t="shared" si="15"/>
        <v>2.1627227698192159E-2</v>
      </c>
      <c r="S38" s="14">
        <f t="shared" si="16"/>
        <v>2.1472079490931363E-2</v>
      </c>
      <c r="T38" s="14">
        <f t="shared" si="17"/>
        <v>1.0065872649928434E-4</v>
      </c>
      <c r="U38" s="19">
        <v>1</v>
      </c>
    </row>
    <row r="39" spans="1:21" x14ac:dyDescent="0.3">
      <c r="A39" s="23" t="s">
        <v>56</v>
      </c>
      <c r="B39" s="24" t="s">
        <v>69</v>
      </c>
      <c r="C39" s="24" t="s">
        <v>40</v>
      </c>
      <c r="D39" s="24">
        <v>1</v>
      </c>
      <c r="E39" s="25">
        <v>421678</v>
      </c>
      <c r="F39" s="25">
        <v>8028335</v>
      </c>
      <c r="G39" s="25">
        <v>36583</v>
      </c>
      <c r="H39" s="25">
        <v>701981</v>
      </c>
      <c r="I39" s="25">
        <v>103154</v>
      </c>
      <c r="J39" s="25">
        <f t="shared" si="12"/>
        <v>36583</v>
      </c>
      <c r="K39" s="26">
        <f t="shared" si="13"/>
        <v>5.2523717557874702E-2</v>
      </c>
      <c r="L39" s="26">
        <f t="shared" si="14"/>
        <v>5.2113946103954381E-2</v>
      </c>
      <c r="M39" s="25">
        <v>421470</v>
      </c>
      <c r="N39" s="25">
        <v>7935382</v>
      </c>
      <c r="O39" s="25">
        <v>36570</v>
      </c>
      <c r="P39" s="25">
        <v>690508</v>
      </c>
      <c r="Q39" s="25">
        <v>105568</v>
      </c>
      <c r="R39" s="26">
        <f t="shared" si="15"/>
        <v>5.3112755000326389E-2</v>
      </c>
      <c r="S39" s="26">
        <f t="shared" si="16"/>
        <v>5.2961008416991549E-2</v>
      </c>
      <c r="T39" s="26">
        <f t="shared" si="17"/>
        <v>5.8903744245168699E-4</v>
      </c>
      <c r="U39" s="24">
        <v>1</v>
      </c>
    </row>
    <row r="40" spans="1:21" x14ac:dyDescent="0.3">
      <c r="A40" s="2"/>
      <c r="D40" s="5" t="s">
        <v>65</v>
      </c>
      <c r="E40" s="3">
        <f>SUM(E28:E39)</f>
        <v>1667351</v>
      </c>
      <c r="F40" s="3">
        <f t="shared" ref="F40:Q40" si="18">SUM(F28:F39)</f>
        <v>57613006</v>
      </c>
      <c r="G40" s="3">
        <f t="shared" si="18"/>
        <v>144831</v>
      </c>
      <c r="H40" s="3">
        <f t="shared" si="18"/>
        <v>5053423</v>
      </c>
      <c r="I40" s="3">
        <f t="shared" si="18"/>
        <v>368143</v>
      </c>
      <c r="J40" s="3">
        <f t="shared" si="18"/>
        <v>144831</v>
      </c>
      <c r="K40" s="14">
        <f t="shared" si="13"/>
        <v>2.8940531240463307E-2</v>
      </c>
      <c r="L40" s="14">
        <f t="shared" si="14"/>
        <v>2.8659979582156492E-2</v>
      </c>
      <c r="M40" s="3">
        <f t="shared" si="18"/>
        <v>1645870</v>
      </c>
      <c r="N40" s="3">
        <f t="shared" si="18"/>
        <v>55243161</v>
      </c>
      <c r="O40" s="3">
        <f t="shared" si="18"/>
        <v>142868</v>
      </c>
      <c r="P40" s="3">
        <f t="shared" si="18"/>
        <v>4822019</v>
      </c>
      <c r="Q40" s="3">
        <f t="shared" si="18"/>
        <v>372610</v>
      </c>
      <c r="R40" s="14">
        <f t="shared" si="15"/>
        <v>2.9793190147102553E-2</v>
      </c>
      <c r="S40" s="14">
        <f t="shared" si="16"/>
        <v>2.9628253227538093E-2</v>
      </c>
      <c r="T40" s="14">
        <f t="shared" si="17"/>
        <v>8.5265890663924551E-4</v>
      </c>
      <c r="U40" s="19">
        <v>1</v>
      </c>
    </row>
    <row r="41" spans="1:21" x14ac:dyDescent="0.3">
      <c r="A41" s="2"/>
      <c r="E41" s="3"/>
      <c r="F41" s="3"/>
      <c r="G41" s="3"/>
      <c r="H41" s="3"/>
      <c r="I41" s="3"/>
      <c r="J41" s="3"/>
      <c r="K41" s="14"/>
      <c r="L41" s="14"/>
      <c r="M41" s="3"/>
      <c r="N41" s="3"/>
      <c r="O41" s="3"/>
      <c r="P41" s="3"/>
      <c r="Q41" s="3"/>
      <c r="R41" s="1"/>
      <c r="S41" s="1"/>
      <c r="T41" s="1"/>
      <c r="U41" s="19"/>
    </row>
    <row r="42" spans="1:21" x14ac:dyDescent="0.3">
      <c r="A42" s="2" t="s">
        <v>57</v>
      </c>
      <c r="B42" s="19" t="s">
        <v>68</v>
      </c>
      <c r="C42" s="19" t="s">
        <v>53</v>
      </c>
      <c r="D42" s="19">
        <v>0</v>
      </c>
      <c r="E42" s="3">
        <v>1483823</v>
      </c>
      <c r="F42" s="3">
        <v>72219606</v>
      </c>
      <c r="G42" s="3">
        <v>129564</v>
      </c>
      <c r="H42" s="3">
        <v>6340781</v>
      </c>
      <c r="I42" s="3">
        <v>367852</v>
      </c>
      <c r="J42" s="3">
        <f t="shared" si="12"/>
        <v>129564</v>
      </c>
      <c r="K42" s="14">
        <f t="shared" si="13"/>
        <v>2.0545985808895162E-2</v>
      </c>
      <c r="L42" s="14">
        <f t="shared" si="14"/>
        <v>2.043344502830172E-2</v>
      </c>
      <c r="M42" s="3">
        <v>1498394</v>
      </c>
      <c r="N42" s="3">
        <v>72673737</v>
      </c>
      <c r="O42" s="3">
        <v>130913</v>
      </c>
      <c r="P42" s="3">
        <v>6361031</v>
      </c>
      <c r="Q42" s="3">
        <v>377116</v>
      </c>
      <c r="R42" s="14">
        <f t="shared" si="15"/>
        <v>2.0618094814637094E-2</v>
      </c>
      <c r="S42" s="14">
        <f t="shared" si="16"/>
        <v>2.0580468795074257E-2</v>
      </c>
      <c r="T42" s="14">
        <f t="shared" si="17"/>
        <v>7.2109005741931992E-5</v>
      </c>
      <c r="U42" s="19">
        <v>1</v>
      </c>
    </row>
    <row r="43" spans="1:21" x14ac:dyDescent="0.3">
      <c r="A43" s="23" t="s">
        <v>57</v>
      </c>
      <c r="B43" s="24" t="s">
        <v>68</v>
      </c>
      <c r="C43" s="24" t="s">
        <v>53</v>
      </c>
      <c r="D43" s="24">
        <v>1</v>
      </c>
      <c r="E43" s="25">
        <v>912720</v>
      </c>
      <c r="F43" s="25">
        <v>8135487</v>
      </c>
      <c r="G43" s="25">
        <v>81565</v>
      </c>
      <c r="H43" s="25">
        <v>731717</v>
      </c>
      <c r="I43" s="25">
        <v>281231</v>
      </c>
      <c r="J43" s="25">
        <f t="shared" si="12"/>
        <v>81565</v>
      </c>
      <c r="K43" s="26">
        <f t="shared" si="13"/>
        <v>0.11218996478022766</v>
      </c>
      <c r="L43" s="26">
        <f t="shared" si="14"/>
        <v>0.11147069153784865</v>
      </c>
      <c r="M43" s="25">
        <v>930193</v>
      </c>
      <c r="N43" s="25">
        <v>8323083</v>
      </c>
      <c r="O43" s="25">
        <v>82958</v>
      </c>
      <c r="P43" s="25">
        <v>744711</v>
      </c>
      <c r="Q43" s="25">
        <v>287007</v>
      </c>
      <c r="R43" s="26">
        <f t="shared" si="15"/>
        <v>0.11176063004538102</v>
      </c>
      <c r="S43" s="26">
        <f t="shared" si="16"/>
        <v>0.11139623290108512</v>
      </c>
      <c r="T43" s="26">
        <f t="shared" si="17"/>
        <v>-4.2933473484664531E-4</v>
      </c>
      <c r="U43" s="24">
        <v>1</v>
      </c>
    </row>
    <row r="44" spans="1:21" x14ac:dyDescent="0.3">
      <c r="A44" s="2" t="s">
        <v>57</v>
      </c>
      <c r="B44" s="19" t="s">
        <v>68</v>
      </c>
      <c r="C44" s="19" t="s">
        <v>54</v>
      </c>
      <c r="D44" s="19">
        <v>0</v>
      </c>
      <c r="E44" s="3">
        <v>3284771</v>
      </c>
      <c r="F44" s="3">
        <v>40101239</v>
      </c>
      <c r="G44" s="3">
        <v>292299</v>
      </c>
      <c r="H44" s="3">
        <v>3417693</v>
      </c>
      <c r="I44" s="3">
        <v>980985</v>
      </c>
      <c r="J44" s="3">
        <f t="shared" si="12"/>
        <v>292299</v>
      </c>
      <c r="K44" s="14">
        <f t="shared" si="13"/>
        <v>8.1911957882398592E-2</v>
      </c>
      <c r="L44" s="14">
        <f t="shared" si="14"/>
        <v>8.5525235882801642E-2</v>
      </c>
      <c r="M44" s="3">
        <v>3283818</v>
      </c>
      <c r="N44" s="3">
        <v>40691466</v>
      </c>
      <c r="O44" s="3">
        <v>292576</v>
      </c>
      <c r="P44" s="3">
        <v>3467279</v>
      </c>
      <c r="Q44" s="3">
        <v>987436</v>
      </c>
      <c r="R44" s="14">
        <f t="shared" si="15"/>
        <v>8.0700410253098279E-2</v>
      </c>
      <c r="S44" s="14">
        <f t="shared" si="16"/>
        <v>8.4382018291576766E-2</v>
      </c>
      <c r="T44" s="14">
        <f t="shared" si="17"/>
        <v>-1.2115476293003136E-3</v>
      </c>
      <c r="U44" s="19">
        <v>1</v>
      </c>
    </row>
    <row r="45" spans="1:21" x14ac:dyDescent="0.3">
      <c r="A45" s="23" t="s">
        <v>57</v>
      </c>
      <c r="B45" s="24" t="s">
        <v>68</v>
      </c>
      <c r="C45" s="24" t="s">
        <v>54</v>
      </c>
      <c r="D45" s="24">
        <v>1</v>
      </c>
      <c r="E45" s="25">
        <v>1168928</v>
      </c>
      <c r="F45" s="25">
        <v>4340707</v>
      </c>
      <c r="G45" s="25">
        <v>106959</v>
      </c>
      <c r="H45" s="25">
        <v>382221</v>
      </c>
      <c r="I45" s="25">
        <v>421073</v>
      </c>
      <c r="J45" s="25">
        <f t="shared" si="12"/>
        <v>106959</v>
      </c>
      <c r="K45" s="26">
        <f t="shared" si="13"/>
        <v>0.26929437992474498</v>
      </c>
      <c r="L45" s="26">
        <f t="shared" si="14"/>
        <v>0.27983548784603673</v>
      </c>
      <c r="M45" s="25">
        <v>1154202</v>
      </c>
      <c r="N45" s="25">
        <v>4303987</v>
      </c>
      <c r="O45" s="25">
        <v>105894</v>
      </c>
      <c r="P45" s="25">
        <v>379254</v>
      </c>
      <c r="Q45" s="25">
        <v>417254</v>
      </c>
      <c r="R45" s="26">
        <f t="shared" si="15"/>
        <v>0.26817041965972482</v>
      </c>
      <c r="S45" s="26">
        <f t="shared" si="16"/>
        <v>0.27921656726099131</v>
      </c>
      <c r="T45" s="26">
        <f t="shared" si="17"/>
        <v>-1.1239602650201519E-3</v>
      </c>
      <c r="U45" s="24">
        <v>1</v>
      </c>
    </row>
    <row r="46" spans="1:21" x14ac:dyDescent="0.3">
      <c r="A46" s="2" t="s">
        <v>57</v>
      </c>
      <c r="B46" s="19" t="s">
        <v>68</v>
      </c>
      <c r="C46" s="19" t="s">
        <v>55</v>
      </c>
      <c r="D46" s="19">
        <v>0</v>
      </c>
      <c r="E46" s="3">
        <v>3292893</v>
      </c>
      <c r="F46" s="3">
        <v>15338927</v>
      </c>
      <c r="G46" s="3">
        <v>308172</v>
      </c>
      <c r="H46" s="3">
        <v>1362054</v>
      </c>
      <c r="I46" s="3">
        <v>1024210</v>
      </c>
      <c r="J46" s="3">
        <f t="shared" si="12"/>
        <v>308172</v>
      </c>
      <c r="K46" s="14">
        <f t="shared" si="13"/>
        <v>0.2146755767205881</v>
      </c>
      <c r="L46" s="14">
        <f t="shared" si="14"/>
        <v>0.22625534670431569</v>
      </c>
      <c r="M46" s="3">
        <v>3219392</v>
      </c>
      <c r="N46" s="3">
        <v>15045592</v>
      </c>
      <c r="O46" s="3">
        <v>302738</v>
      </c>
      <c r="P46" s="3">
        <v>1338404</v>
      </c>
      <c r="Q46" s="3">
        <v>1001785</v>
      </c>
      <c r="R46" s="14">
        <f t="shared" si="15"/>
        <v>0.21397576113987407</v>
      </c>
      <c r="S46" s="14">
        <f t="shared" si="16"/>
        <v>0.22619328692980595</v>
      </c>
      <c r="T46" s="14">
        <f t="shared" si="17"/>
        <v>-6.9981558071402494E-4</v>
      </c>
      <c r="U46" s="19">
        <v>1</v>
      </c>
    </row>
    <row r="47" spans="1:21" x14ac:dyDescent="0.3">
      <c r="A47" s="23" t="s">
        <v>57</v>
      </c>
      <c r="B47" s="24" t="s">
        <v>68</v>
      </c>
      <c r="C47" s="24" t="s">
        <v>55</v>
      </c>
      <c r="D47" s="24">
        <v>1</v>
      </c>
      <c r="E47" s="25">
        <v>922356</v>
      </c>
      <c r="F47" s="25">
        <v>1962655</v>
      </c>
      <c r="G47" s="25">
        <v>88041</v>
      </c>
      <c r="H47" s="25">
        <v>181681</v>
      </c>
      <c r="I47" s="25">
        <v>337043</v>
      </c>
      <c r="J47" s="25">
        <f t="shared" si="12"/>
        <v>88041</v>
      </c>
      <c r="K47" s="26">
        <f t="shared" si="13"/>
        <v>0.4699532011484443</v>
      </c>
      <c r="L47" s="26">
        <f t="shared" si="14"/>
        <v>0.48459112400306031</v>
      </c>
      <c r="M47" s="25">
        <v>899950</v>
      </c>
      <c r="N47" s="25">
        <v>1935838</v>
      </c>
      <c r="O47" s="25">
        <v>86347</v>
      </c>
      <c r="P47" s="25">
        <v>179817</v>
      </c>
      <c r="Q47" s="25">
        <v>329409</v>
      </c>
      <c r="R47" s="26">
        <f t="shared" si="15"/>
        <v>0.46488910745630574</v>
      </c>
      <c r="S47" s="26">
        <f t="shared" si="16"/>
        <v>0.48019375253730179</v>
      </c>
      <c r="T47" s="26">
        <f t="shared" si="17"/>
        <v>-5.0640936921385604E-3</v>
      </c>
      <c r="U47" s="24">
        <v>1</v>
      </c>
    </row>
    <row r="48" spans="1:21" x14ac:dyDescent="0.3">
      <c r="A48" s="2" t="s">
        <v>57</v>
      </c>
      <c r="B48" s="19" t="s">
        <v>69</v>
      </c>
      <c r="C48" s="19" t="s">
        <v>53</v>
      </c>
      <c r="D48" s="19">
        <v>0</v>
      </c>
      <c r="E48" s="3">
        <v>1658808</v>
      </c>
      <c r="F48" s="3">
        <v>80530884</v>
      </c>
      <c r="G48" s="3">
        <v>143108</v>
      </c>
      <c r="H48" s="3">
        <v>7069120</v>
      </c>
      <c r="I48" s="3">
        <v>425878</v>
      </c>
      <c r="J48" s="3">
        <f t="shared" si="12"/>
        <v>143108</v>
      </c>
      <c r="K48" s="14">
        <f t="shared" si="13"/>
        <v>2.0598407935022791E-2</v>
      </c>
      <c r="L48" s="14">
        <f t="shared" si="14"/>
        <v>2.0244103933728667E-2</v>
      </c>
      <c r="M48" s="3">
        <v>1671991</v>
      </c>
      <c r="N48" s="3">
        <v>81213798</v>
      </c>
      <c r="O48" s="3">
        <v>144329</v>
      </c>
      <c r="P48" s="3">
        <v>7100696</v>
      </c>
      <c r="Q48" s="3">
        <v>436300</v>
      </c>
      <c r="R48" s="1">
        <f t="shared" si="15"/>
        <v>2.0587523809685641E-2</v>
      </c>
      <c r="S48" s="1">
        <f t="shared" si="16"/>
        <v>2.0326035644956494E-2</v>
      </c>
      <c r="T48" s="1">
        <f t="shared" si="17"/>
        <v>-1.0884125337149581E-5</v>
      </c>
      <c r="U48" s="19">
        <v>1</v>
      </c>
    </row>
    <row r="49" spans="1:21" x14ac:dyDescent="0.3">
      <c r="A49" s="23" t="s">
        <v>57</v>
      </c>
      <c r="B49" s="24" t="s">
        <v>69</v>
      </c>
      <c r="C49" s="24" t="s">
        <v>53</v>
      </c>
      <c r="D49" s="24">
        <v>1</v>
      </c>
      <c r="E49" s="25">
        <v>1280864</v>
      </c>
      <c r="F49" s="25">
        <v>12177160</v>
      </c>
      <c r="G49" s="25">
        <v>112449</v>
      </c>
      <c r="H49" s="25">
        <v>1076511</v>
      </c>
      <c r="I49" s="25">
        <v>392185</v>
      </c>
      <c r="J49" s="25">
        <f t="shared" si="12"/>
        <v>112449</v>
      </c>
      <c r="K49" s="26">
        <f t="shared" si="13"/>
        <v>0.10518577402284277</v>
      </c>
      <c r="L49" s="26">
        <f t="shared" si="14"/>
        <v>0.10445689825742607</v>
      </c>
      <c r="M49" s="25">
        <v>1277215</v>
      </c>
      <c r="N49" s="25">
        <v>12112352</v>
      </c>
      <c r="O49" s="25">
        <v>112246</v>
      </c>
      <c r="P49" s="25">
        <v>1067123</v>
      </c>
      <c r="Q49" s="25">
        <v>393188</v>
      </c>
      <c r="R49" s="26">
        <f t="shared" si="15"/>
        <v>0.10544731526956945</v>
      </c>
      <c r="S49" s="26">
        <f t="shared" si="16"/>
        <v>0.10518562527468717</v>
      </c>
      <c r="T49" s="26">
        <f t="shared" si="17"/>
        <v>2.6154124672668477E-4</v>
      </c>
      <c r="U49" s="24">
        <v>1</v>
      </c>
    </row>
    <row r="50" spans="1:21" x14ac:dyDescent="0.3">
      <c r="A50" s="2" t="s">
        <v>57</v>
      </c>
      <c r="B50" s="19" t="s">
        <v>69</v>
      </c>
      <c r="C50" s="19" t="s">
        <v>54</v>
      </c>
      <c r="D50" s="19">
        <v>0</v>
      </c>
      <c r="E50" s="3">
        <v>4414041</v>
      </c>
      <c r="F50" s="3">
        <v>48737187</v>
      </c>
      <c r="G50" s="3">
        <v>386411</v>
      </c>
      <c r="H50" s="3">
        <v>4125714</v>
      </c>
      <c r="I50" s="3">
        <v>1393330</v>
      </c>
      <c r="J50" s="3">
        <f t="shared" si="12"/>
        <v>386411</v>
      </c>
      <c r="K50" s="14">
        <f t="shared" si="13"/>
        <v>9.0568234888074278E-2</v>
      </c>
      <c r="L50" s="14">
        <f t="shared" si="14"/>
        <v>9.3659182386369971E-2</v>
      </c>
      <c r="M50" s="3">
        <v>4345403</v>
      </c>
      <c r="N50" s="3">
        <v>49119417</v>
      </c>
      <c r="O50" s="3">
        <v>380818</v>
      </c>
      <c r="P50" s="3">
        <v>4157447</v>
      </c>
      <c r="Q50" s="3">
        <v>1379968</v>
      </c>
      <c r="R50" s="14">
        <f t="shared" si="15"/>
        <v>8.8466094782843202E-2</v>
      </c>
      <c r="S50" s="14">
        <f t="shared" si="16"/>
        <v>9.159900294579823E-2</v>
      </c>
      <c r="T50" s="14">
        <f t="shared" si="17"/>
        <v>-2.1021401052310762E-3</v>
      </c>
      <c r="U50" s="19">
        <v>1</v>
      </c>
    </row>
    <row r="51" spans="1:21" x14ac:dyDescent="0.3">
      <c r="A51" s="23" t="s">
        <v>57</v>
      </c>
      <c r="B51" s="24" t="s">
        <v>69</v>
      </c>
      <c r="C51" s="24" t="s">
        <v>54</v>
      </c>
      <c r="D51" s="24">
        <v>1</v>
      </c>
      <c r="E51" s="25">
        <v>2473294</v>
      </c>
      <c r="F51" s="25">
        <v>8787136</v>
      </c>
      <c r="G51" s="25">
        <v>221151</v>
      </c>
      <c r="H51" s="25">
        <v>762872</v>
      </c>
      <c r="I51" s="25">
        <v>923852</v>
      </c>
      <c r="J51" s="25">
        <f t="shared" si="12"/>
        <v>221151</v>
      </c>
      <c r="K51" s="26">
        <f t="shared" si="13"/>
        <v>0.28146759080546835</v>
      </c>
      <c r="L51" s="26">
        <f t="shared" si="14"/>
        <v>0.28989266875701297</v>
      </c>
      <c r="M51" s="25">
        <v>2409846</v>
      </c>
      <c r="N51" s="25">
        <v>8588694</v>
      </c>
      <c r="O51" s="25">
        <v>215987</v>
      </c>
      <c r="P51" s="25">
        <v>746368</v>
      </c>
      <c r="Q51" s="25">
        <v>907476</v>
      </c>
      <c r="R51" s="26">
        <f t="shared" si="15"/>
        <v>0.28058352061442637</v>
      </c>
      <c r="S51" s="26">
        <f t="shared" si="16"/>
        <v>0.28938405719430632</v>
      </c>
      <c r="T51" s="26">
        <f t="shared" si="17"/>
        <v>-8.840701910419746E-4</v>
      </c>
      <c r="U51" s="24">
        <v>1</v>
      </c>
    </row>
    <row r="52" spans="1:21" x14ac:dyDescent="0.3">
      <c r="A52" s="2" t="s">
        <v>57</v>
      </c>
      <c r="B52" s="19" t="s">
        <v>69</v>
      </c>
      <c r="C52" s="19" t="s">
        <v>55</v>
      </c>
      <c r="D52" s="19">
        <v>0</v>
      </c>
      <c r="E52" s="3">
        <v>6770032</v>
      </c>
      <c r="F52" s="3">
        <v>26156498</v>
      </c>
      <c r="G52" s="3">
        <v>619258</v>
      </c>
      <c r="H52" s="3">
        <v>2294978</v>
      </c>
      <c r="I52" s="3">
        <v>2273909</v>
      </c>
      <c r="J52" s="3">
        <f t="shared" si="12"/>
        <v>619258</v>
      </c>
      <c r="K52" s="14">
        <f t="shared" si="13"/>
        <v>0.25882792107720232</v>
      </c>
      <c r="L52" s="14">
        <f t="shared" si="14"/>
        <v>0.26983178052251483</v>
      </c>
      <c r="M52" s="3">
        <v>6545617</v>
      </c>
      <c r="N52" s="3">
        <v>25340354</v>
      </c>
      <c r="O52" s="3">
        <v>601052</v>
      </c>
      <c r="P52" s="3">
        <v>2226753</v>
      </c>
      <c r="Q52" s="3">
        <v>2192691</v>
      </c>
      <c r="R52" s="14">
        <f t="shared" si="15"/>
        <v>0.25830803310798262</v>
      </c>
      <c r="S52" s="14">
        <f t="shared" si="16"/>
        <v>0.26992306735412502</v>
      </c>
      <c r="T52" s="14">
        <f t="shared" si="17"/>
        <v>-5.1988796921970115E-4</v>
      </c>
      <c r="U52" s="19">
        <v>1</v>
      </c>
    </row>
    <row r="53" spans="1:21" x14ac:dyDescent="0.3">
      <c r="A53" s="23" t="s">
        <v>57</v>
      </c>
      <c r="B53" s="24" t="s">
        <v>69</v>
      </c>
      <c r="C53" s="24" t="s">
        <v>55</v>
      </c>
      <c r="D53" s="24">
        <v>1</v>
      </c>
      <c r="E53" s="25">
        <v>3837724</v>
      </c>
      <c r="F53" s="25">
        <v>6965192</v>
      </c>
      <c r="G53" s="25">
        <v>358388</v>
      </c>
      <c r="H53" s="25">
        <v>638074</v>
      </c>
      <c r="I53" s="25">
        <v>1522616</v>
      </c>
      <c r="J53" s="25">
        <f t="shared" si="12"/>
        <v>358388</v>
      </c>
      <c r="K53" s="26">
        <f t="shared" si="13"/>
        <v>0.55098610346994026</v>
      </c>
      <c r="L53" s="26">
        <f t="shared" si="14"/>
        <v>0.56167153026138039</v>
      </c>
      <c r="M53" s="25">
        <v>3664749</v>
      </c>
      <c r="N53" s="25">
        <v>6691558</v>
      </c>
      <c r="O53" s="25">
        <v>344088</v>
      </c>
      <c r="P53" s="25">
        <v>615357</v>
      </c>
      <c r="Q53" s="25">
        <v>1482025</v>
      </c>
      <c r="R53" s="26">
        <f t="shared" si="15"/>
        <v>0.54766752376651295</v>
      </c>
      <c r="S53" s="26">
        <f t="shared" si="16"/>
        <v>0.55916809266815848</v>
      </c>
      <c r="T53" s="26">
        <f t="shared" si="17"/>
        <v>-3.3185797034273046E-3</v>
      </c>
      <c r="U53" s="24">
        <v>1</v>
      </c>
    </row>
    <row r="54" spans="1:21" x14ac:dyDescent="0.3">
      <c r="D54" s="5" t="s">
        <v>65</v>
      </c>
      <c r="E54" s="3">
        <f>SUM(E42:E53)</f>
        <v>31500254</v>
      </c>
      <c r="F54" s="3">
        <f t="shared" ref="F54:Q54" si="19">SUM(F42:F53)</f>
        <v>325452678</v>
      </c>
      <c r="G54" s="3">
        <f t="shared" si="19"/>
        <v>2847365</v>
      </c>
      <c r="H54" s="3">
        <f t="shared" si="19"/>
        <v>28383416</v>
      </c>
      <c r="I54" s="3">
        <f t="shared" si="19"/>
        <v>10344164</v>
      </c>
      <c r="J54" s="3">
        <f t="shared" si="19"/>
        <v>2847365</v>
      </c>
      <c r="K54" s="14">
        <f t="shared" si="13"/>
        <v>9.6789045318594669E-2</v>
      </c>
      <c r="L54" s="14">
        <f t="shared" si="14"/>
        <v>0.10031791099422283</v>
      </c>
      <c r="M54" s="3">
        <f t="shared" si="19"/>
        <v>30900770</v>
      </c>
      <c r="N54" s="3">
        <f t="shared" si="19"/>
        <v>326039876</v>
      </c>
      <c r="O54" s="3">
        <f t="shared" si="19"/>
        <v>2799946</v>
      </c>
      <c r="P54" s="3">
        <f t="shared" si="19"/>
        <v>28384240</v>
      </c>
      <c r="Q54" s="3">
        <f t="shared" si="19"/>
        <v>10191655</v>
      </c>
      <c r="R54" s="14">
        <f t="shared" si="15"/>
        <v>9.4776045124001951E-2</v>
      </c>
      <c r="S54" s="14">
        <f t="shared" si="16"/>
        <v>9.8644388576195799E-2</v>
      </c>
      <c r="T54" s="14">
        <f t="shared" si="17"/>
        <v>-2.0130001945927178E-3</v>
      </c>
      <c r="U54" s="19">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vt:lpstr>
      <vt:lpstr>Prevalence Summary 1-Year</vt:lpstr>
      <vt:lpstr>Prevalence Summary 3-Year</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Aaron Bloschichak</cp:lastModifiedBy>
  <dcterms:created xsi:type="dcterms:W3CDTF">2011-02-11T15:45:55Z</dcterms:created>
  <dcterms:modified xsi:type="dcterms:W3CDTF">2020-05-19T19:11:49Z</dcterms:modified>
</cp:coreProperties>
</file>